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hidePivotFieldList="1" defaultThemeVersion="166925"/>
  <mc:AlternateContent xmlns:mc="http://schemas.openxmlformats.org/markup-compatibility/2006">
    <mc:Choice Requires="x15">
      <x15ac:absPath xmlns:x15ac="http://schemas.microsoft.com/office/spreadsheetml/2010/11/ac" url="G:\Laboral\2022\MSPI 2022\"/>
    </mc:Choice>
  </mc:AlternateContent>
  <xr:revisionPtr revIDLastSave="0" documentId="13_ncr:1_{AF6689F9-6D8A-407F-BAF8-13F64FBD9BF3}" xr6:coauthVersionLast="36" xr6:coauthVersionMax="46" xr10:uidLastSave="{00000000-0000-0000-0000-000000000000}"/>
  <bookViews>
    <workbookView xWindow="0" yWindow="0" windowWidth="28800" windowHeight="12105" tabRatio="788" activeTab="8" xr2:uid="{00000000-000D-0000-FFFF-FFFF00000000}"/>
  </bookViews>
  <sheets>
    <sheet name="PORTADA" sheetId="1" r:id="rId1"/>
    <sheet name="ESCALA DE EVALUACION" sheetId="2" r:id="rId2"/>
    <sheet name="LEVANTAMIENTO DE INFO." sheetId="3" r:id="rId3"/>
    <sheet name="AREAS INVOLUCRADAS" sheetId="4" r:id="rId4"/>
    <sheet name="ADMINISTRATIVAS" sheetId="5" r:id="rId5"/>
    <sheet name="Gráfico1" sheetId="11" state="hidden" r:id="rId6"/>
    <sheet name="TECNICAS" sheetId="6" r:id="rId7"/>
    <sheet name="PHVA" sheetId="10" r:id="rId8"/>
    <sheet name="MADUREZ" sheetId="8" r:id="rId9"/>
    <sheet name="CIBER" sheetId="9" r:id="rId10"/>
  </sheets>
  <calcPr calcId="191029"/>
  <pivotCaches>
    <pivotCache cacheId="4" r:id="rId11"/>
    <pivotCache cacheId="5"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8" l="1"/>
  <c r="L59" i="5" l="1"/>
  <c r="C5" i="9" l="1"/>
  <c r="L37" i="10"/>
  <c r="F25" i="10"/>
  <c r="E25" i="10"/>
  <c r="D25" i="10"/>
  <c r="F22" i="10"/>
  <c r="E22" i="10"/>
  <c r="D22" i="10"/>
  <c r="E21" i="10"/>
  <c r="D21" i="10"/>
  <c r="F18" i="10"/>
  <c r="E18" i="10"/>
  <c r="C32" i="1" l="1"/>
  <c r="C31" i="1"/>
  <c r="C22" i="1"/>
  <c r="C21" i="1"/>
  <c r="C20" i="1"/>
  <c r="C19" i="1"/>
  <c r="C5" i="8"/>
  <c r="C10" i="10"/>
  <c r="C6" i="6"/>
  <c r="D6" i="5"/>
  <c r="C6" i="4"/>
  <c r="D6" i="3"/>
  <c r="F43" i="1" l="1"/>
  <c r="G185" i="9" l="1"/>
  <c r="G186" i="9"/>
  <c r="G187" i="9"/>
  <c r="G188" i="9"/>
  <c r="G189" i="9"/>
  <c r="G190" i="9"/>
  <c r="G191" i="9"/>
  <c r="G193" i="9"/>
  <c r="G194" i="9"/>
  <c r="G195" i="9"/>
  <c r="G196" i="9"/>
  <c r="G197" i="9"/>
  <c r="G198" i="9"/>
  <c r="G199" i="9"/>
  <c r="G200" i="9"/>
  <c r="G201" i="9"/>
  <c r="G184" i="9"/>
  <c r="G183"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75" i="9"/>
  <c r="G74"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27" i="9"/>
  <c r="G26" i="9"/>
  <c r="F75" i="8"/>
  <c r="F67" i="8"/>
  <c r="F66" i="8"/>
  <c r="F65" i="8"/>
  <c r="F64" i="8"/>
  <c r="F63" i="8"/>
  <c r="F61" i="8"/>
  <c r="F60" i="8"/>
  <c r="F59" i="8"/>
  <c r="F58" i="8"/>
  <c r="F57" i="8"/>
  <c r="F55" i="8"/>
  <c r="F54" i="8"/>
  <c r="F53" i="8"/>
  <c r="F52" i="8"/>
  <c r="F51" i="8"/>
  <c r="F50" i="8"/>
  <c r="F49" i="8"/>
  <c r="F40" i="8"/>
  <c r="F39" i="8"/>
  <c r="F28" i="8"/>
  <c r="F26" i="8"/>
  <c r="F25" i="8"/>
  <c r="F21" i="8"/>
  <c r="F20" i="8"/>
  <c r="F19" i="8"/>
  <c r="F16" i="8"/>
  <c r="F15" i="8"/>
  <c r="F14" i="8"/>
  <c r="F13" i="8"/>
  <c r="L19" i="10"/>
  <c r="L21" i="10"/>
  <c r="F17" i="8"/>
  <c r="L18" i="10"/>
  <c r="K38" i="10"/>
  <c r="L38" i="10" s="1"/>
  <c r="E42" i="1" s="1"/>
  <c r="K35" i="10"/>
  <c r="L35" i="10" s="1"/>
  <c r="E41" i="1" s="1"/>
  <c r="K26" i="10" l="1"/>
  <c r="L26" i="10" s="1"/>
  <c r="E39" i="1" s="1"/>
  <c r="K65" i="6" l="1"/>
  <c r="F32" i="8" s="1"/>
  <c r="P32" i="8" s="1"/>
  <c r="K26" i="6"/>
  <c r="F69" i="8" s="1"/>
  <c r="P69" i="8" s="1"/>
  <c r="P75" i="8"/>
  <c r="P76" i="8" s="1"/>
  <c r="O74" i="8"/>
  <c r="O76" i="8" s="1"/>
  <c r="M74" i="8"/>
  <c r="K74" i="8"/>
  <c r="I74" i="8"/>
  <c r="G74" i="8"/>
  <c r="N67" i="8"/>
  <c r="P67" i="8"/>
  <c r="P66" i="8"/>
  <c r="P65" i="8"/>
  <c r="P64" i="8"/>
  <c r="N63" i="8"/>
  <c r="P63" i="8"/>
  <c r="P61" i="8"/>
  <c r="P60" i="8"/>
  <c r="P59" i="8"/>
  <c r="P58" i="8"/>
  <c r="P57" i="8"/>
  <c r="O56" i="8"/>
  <c r="M56" i="8"/>
  <c r="K56" i="8"/>
  <c r="I56" i="8"/>
  <c r="G56" i="8"/>
  <c r="P55" i="8"/>
  <c r="P54" i="8"/>
  <c r="P53" i="8"/>
  <c r="P52" i="8"/>
  <c r="N51" i="8"/>
  <c r="L51" i="8"/>
  <c r="P51" i="8"/>
  <c r="N50" i="8"/>
  <c r="L50" i="8"/>
  <c r="P50" i="8"/>
  <c r="L49" i="8"/>
  <c r="P49" i="8"/>
  <c r="L40" i="8"/>
  <c r="P40" i="8"/>
  <c r="L39" i="8"/>
  <c r="P39" i="8"/>
  <c r="O34" i="8"/>
  <c r="M34" i="8"/>
  <c r="K34" i="8"/>
  <c r="I34" i="8"/>
  <c r="G34" i="8"/>
  <c r="J28" i="8"/>
  <c r="P28" i="8"/>
  <c r="N26" i="8"/>
  <c r="L26" i="8"/>
  <c r="J26" i="8"/>
  <c r="N25" i="8"/>
  <c r="P24" i="8"/>
  <c r="N24" i="8"/>
  <c r="L24" i="8"/>
  <c r="J24" i="8"/>
  <c r="P23" i="8"/>
  <c r="P34" i="8" s="1"/>
  <c r="N23" i="8"/>
  <c r="N34" i="8" s="1"/>
  <c r="L23" i="8"/>
  <c r="L34" i="8" s="1"/>
  <c r="J23" i="8"/>
  <c r="J34" i="8" s="1"/>
  <c r="O22" i="8"/>
  <c r="M22" i="8"/>
  <c r="K22" i="8"/>
  <c r="I22" i="8"/>
  <c r="G22" i="8"/>
  <c r="N21" i="8"/>
  <c r="P20" i="8"/>
  <c r="N19" i="8"/>
  <c r="P18" i="8"/>
  <c r="N18" i="8"/>
  <c r="L18" i="8"/>
  <c r="J18" i="8"/>
  <c r="H18" i="8"/>
  <c r="L17" i="8"/>
  <c r="J16" i="8"/>
  <c r="H16" i="8"/>
  <c r="N16" i="8"/>
  <c r="L15" i="8"/>
  <c r="H14" i="8"/>
  <c r="N14" i="8"/>
  <c r="L13" i="8"/>
  <c r="J12" i="8"/>
  <c r="N12" i="8"/>
  <c r="K110" i="6"/>
  <c r="K109" i="6" s="1"/>
  <c r="F30" i="1" s="1"/>
  <c r="H30" i="1" s="1"/>
  <c r="K106" i="6"/>
  <c r="F48" i="8" s="1"/>
  <c r="P48" i="8" s="1"/>
  <c r="K96" i="6"/>
  <c r="F47" i="8" s="1"/>
  <c r="P47" i="8" s="1"/>
  <c r="K92" i="6"/>
  <c r="F46" i="8" s="1"/>
  <c r="L46" i="8" s="1"/>
  <c r="K85" i="6"/>
  <c r="F45" i="8" s="1"/>
  <c r="L45" i="8" s="1"/>
  <c r="K81" i="6"/>
  <c r="F44" i="8" s="1"/>
  <c r="L44" i="8" s="1"/>
  <c r="K77" i="6"/>
  <c r="F72" i="8" s="1"/>
  <c r="P72" i="8" s="1"/>
  <c r="K74" i="6"/>
  <c r="F33" i="8" s="1"/>
  <c r="N33" i="8" s="1"/>
  <c r="K72" i="6"/>
  <c r="F43" i="8" s="1"/>
  <c r="P43" i="8" s="1"/>
  <c r="K67" i="6"/>
  <c r="F71" i="8" s="1"/>
  <c r="N71" i="8" s="1"/>
  <c r="K63" i="6"/>
  <c r="F31" i="8" s="1"/>
  <c r="P31" i="8" s="1"/>
  <c r="K58" i="6"/>
  <c r="F42" i="8" s="1"/>
  <c r="P42" i="8" s="1"/>
  <c r="K46" i="6"/>
  <c r="F41" i="8" s="1"/>
  <c r="L41" i="8" s="1"/>
  <c r="K39" i="6"/>
  <c r="K34" i="6"/>
  <c r="K24" i="6"/>
  <c r="K17" i="6"/>
  <c r="F68" i="8" s="1"/>
  <c r="P68" i="8" s="1"/>
  <c r="K14" i="6"/>
  <c r="F38" i="8" s="1"/>
  <c r="P38" i="8" s="1"/>
  <c r="L74" i="5"/>
  <c r="F29" i="1" s="1"/>
  <c r="H29" i="1" s="1"/>
  <c r="L69" i="5"/>
  <c r="F62" i="8" s="1"/>
  <c r="P62" i="8" s="1"/>
  <c r="L63" i="5"/>
  <c r="L55" i="5"/>
  <c r="L49" i="5"/>
  <c r="L45" i="5"/>
  <c r="L40" i="5"/>
  <c r="F27" i="8" s="1"/>
  <c r="P27" i="8" s="1"/>
  <c r="L36" i="5"/>
  <c r="F37" i="8" s="1"/>
  <c r="P37" i="8" s="1"/>
  <c r="L32" i="5"/>
  <c r="F36" i="8" s="1"/>
  <c r="P36" i="8" s="1"/>
  <c r="L29" i="5"/>
  <c r="F35" i="8" s="1"/>
  <c r="P35" i="8" s="1"/>
  <c r="L24" i="5"/>
  <c r="F30" i="8" s="1"/>
  <c r="J30" i="8" s="1"/>
  <c r="L18" i="5"/>
  <c r="F29" i="8" s="1"/>
  <c r="N29" i="8" s="1"/>
  <c r="L13" i="5"/>
  <c r="F19" i="1" s="1"/>
  <c r="H19" i="1" s="1"/>
  <c r="N71" i="3"/>
  <c r="G33" i="1"/>
  <c r="P74" i="8" l="1"/>
  <c r="L47" i="8"/>
  <c r="N47" i="8"/>
  <c r="K91" i="6"/>
  <c r="F28" i="1" s="1"/>
  <c r="H28" i="1" s="1"/>
  <c r="P46" i="8"/>
  <c r="P44" i="8"/>
  <c r="L43" i="8"/>
  <c r="P71" i="8"/>
  <c r="J31" i="8"/>
  <c r="L42" i="8"/>
  <c r="K33" i="6"/>
  <c r="F24" i="1" s="1"/>
  <c r="H24" i="1" s="1"/>
  <c r="F70" i="8"/>
  <c r="P70" i="8" s="1"/>
  <c r="J32" i="8"/>
  <c r="P41" i="8"/>
  <c r="F73" i="8"/>
  <c r="P73" i="8" s="1"/>
  <c r="G192" i="9"/>
  <c r="P56" i="8"/>
  <c r="L38" i="8"/>
  <c r="N30" i="8"/>
  <c r="L20" i="8"/>
  <c r="J20" i="8"/>
  <c r="L55" i="8"/>
  <c r="N59" i="8"/>
  <c r="L54" i="5"/>
  <c r="F31" i="1" s="1"/>
  <c r="H31" i="1" s="1"/>
  <c r="L12" i="8"/>
  <c r="L16" i="8"/>
  <c r="H21" i="8"/>
  <c r="J27" i="8"/>
  <c r="L31" i="8"/>
  <c r="L48" i="8"/>
  <c r="N49" i="8"/>
  <c r="N55" i="8"/>
  <c r="N58" i="8"/>
  <c r="N62" i="8"/>
  <c r="N66" i="8"/>
  <c r="P21" i="8"/>
  <c r="N31" i="8"/>
  <c r="N48" i="8"/>
  <c r="H12" i="8"/>
  <c r="K80" i="6"/>
  <c r="F27" i="1" s="1"/>
  <c r="H27" i="1" s="1"/>
  <c r="K57" i="6"/>
  <c r="F26" i="1" s="1"/>
  <c r="H26" i="1" s="1"/>
  <c r="K38" i="6"/>
  <c r="F25" i="1" s="1"/>
  <c r="H25" i="1" s="1"/>
  <c r="K13" i="6"/>
  <c r="F23" i="1" s="1"/>
  <c r="H23" i="1" s="1"/>
  <c r="L14" i="8"/>
  <c r="P19" i="8"/>
  <c r="N27" i="8"/>
  <c r="F56" i="8"/>
  <c r="L52" i="8"/>
  <c r="N53" i="8"/>
  <c r="P14" i="8"/>
  <c r="L30" i="8"/>
  <c r="L35" i="8"/>
  <c r="L37" i="8"/>
  <c r="N52" i="8"/>
  <c r="L54" i="8"/>
  <c r="P12" i="8"/>
  <c r="J14" i="8"/>
  <c r="P16" i="8"/>
  <c r="H19" i="8"/>
  <c r="L27" i="8"/>
  <c r="L36" i="8"/>
  <c r="L53" i="8"/>
  <c r="N54" i="8"/>
  <c r="L39" i="5"/>
  <c r="F22" i="1" s="1"/>
  <c r="H22" i="1" s="1"/>
  <c r="L62" i="5"/>
  <c r="F32" i="1" s="1"/>
  <c r="H32" i="1" s="1"/>
  <c r="L28" i="5"/>
  <c r="F21" i="1" s="1"/>
  <c r="H21" i="1" s="1"/>
  <c r="L17" i="5"/>
  <c r="F20" i="1" s="1"/>
  <c r="H20" i="1" s="1"/>
  <c r="F22" i="8"/>
  <c r="P26" i="8"/>
  <c r="L28" i="8"/>
  <c r="J29" i="8"/>
  <c r="L32" i="8"/>
  <c r="F34" i="8"/>
  <c r="N35" i="8"/>
  <c r="N38" i="8"/>
  <c r="N40" i="8"/>
  <c r="N42" i="8"/>
  <c r="N61" i="8"/>
  <c r="N65" i="8"/>
  <c r="N69" i="8"/>
  <c r="H13" i="8"/>
  <c r="P13" i="8"/>
  <c r="H15" i="8"/>
  <c r="P15" i="8"/>
  <c r="H17" i="8"/>
  <c r="P17" i="8"/>
  <c r="J19" i="8"/>
  <c r="N20" i="8"/>
  <c r="J21" i="8"/>
  <c r="J25" i="8"/>
  <c r="P30" i="8"/>
  <c r="J33" i="8"/>
  <c r="N36" i="8"/>
  <c r="N37" i="8"/>
  <c r="N39" i="8"/>
  <c r="N41" i="8"/>
  <c r="N43" i="8"/>
  <c r="N44" i="8"/>
  <c r="N45" i="8"/>
  <c r="N46" i="8"/>
  <c r="N57" i="8"/>
  <c r="J13" i="8"/>
  <c r="J15" i="8"/>
  <c r="J17" i="8"/>
  <c r="L19" i="8"/>
  <c r="H20" i="8"/>
  <c r="L21" i="8"/>
  <c r="L25" i="8"/>
  <c r="N28" i="8"/>
  <c r="L29" i="8"/>
  <c r="N32" i="8"/>
  <c r="L33" i="8"/>
  <c r="P45" i="8"/>
  <c r="N60" i="8"/>
  <c r="N64" i="8"/>
  <c r="N68" i="8"/>
  <c r="N72" i="8"/>
  <c r="N13" i="8"/>
  <c r="N15" i="8"/>
  <c r="N17" i="8"/>
  <c r="P25" i="8"/>
  <c r="P29" i="8"/>
  <c r="P33" i="8"/>
  <c r="N70" i="8" l="1"/>
  <c r="N74" i="8" s="1"/>
  <c r="N73" i="8"/>
  <c r="F57" i="1"/>
  <c r="E57" i="1" s="1"/>
  <c r="L22" i="8"/>
  <c r="S14" i="8" s="1"/>
  <c r="F74" i="8"/>
  <c r="F76" i="8" s="1"/>
  <c r="N22" i="8"/>
  <c r="S13" i="8" s="1"/>
  <c r="J22" i="8"/>
  <c r="S15" i="8" s="1"/>
  <c r="P22" i="8"/>
  <c r="S12" i="8" s="1"/>
  <c r="H22" i="8"/>
  <c r="S16" i="8" s="1"/>
  <c r="L56" i="8"/>
  <c r="N56" i="8"/>
  <c r="F33" i="1"/>
  <c r="F63" i="1" l="1"/>
  <c r="F65" i="1"/>
  <c r="F59" i="1"/>
  <c r="E59" i="1" s="1"/>
  <c r="F61" i="1"/>
  <c r="S18" i="8"/>
  <c r="H33" i="1"/>
  <c r="K28" i="10"/>
  <c r="K31" i="10" s="1"/>
  <c r="L31" i="10" s="1"/>
  <c r="E40" i="1" s="1"/>
  <c r="E43" i="1" l="1"/>
  <c r="E61" i="1"/>
  <c r="E63"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Cesar Mancipe Caicedo</author>
    <author>Elizabeth Sanabria</author>
  </authors>
  <commentList>
    <comment ref="B12" authorId="0" shapeId="0" xr:uid="{00000000-0006-0000-0200-000001000000}">
      <text>
        <r>
          <rPr>
            <b/>
            <sz val="9"/>
            <color indexed="81"/>
            <rFont val="Tahoma"/>
            <family val="2"/>
          </rPr>
          <t>Julio Cesar Mancipe Caicedo:</t>
        </r>
        <r>
          <rPr>
            <sz val="9"/>
            <color indexed="81"/>
            <rFont val="Tahoma"/>
            <family val="2"/>
          </rPr>
          <t xml:space="preserve">
El tipo de entidad.</t>
        </r>
      </text>
    </comment>
    <comment ref="B13" authorId="0" shapeId="0" xr:uid="{00000000-0006-0000-0200-000002000000}">
      <text>
        <r>
          <rPr>
            <b/>
            <sz val="9"/>
            <color indexed="81"/>
            <rFont val="Tahoma"/>
            <family val="2"/>
          </rPr>
          <t>Julio Cesar Mancipe Caicedo:</t>
        </r>
        <r>
          <rPr>
            <sz val="9"/>
            <color indexed="81"/>
            <rFont val="Tahoma"/>
            <family val="2"/>
          </rPr>
          <t xml:space="preserve">
Misión de la entidad</t>
        </r>
      </text>
    </comment>
    <comment ref="B14" authorId="0" shapeId="0" xr:uid="{00000000-0006-0000-0200-000003000000}">
      <text>
        <r>
          <rPr>
            <b/>
            <sz val="9"/>
            <color indexed="81"/>
            <rFont val="Tahoma"/>
            <family val="2"/>
          </rPr>
          <t>Julio Cesar Mancipe Caicedo:</t>
        </r>
        <r>
          <rPr>
            <sz val="9"/>
            <color indexed="81"/>
            <rFont val="Tahoma"/>
            <family val="2"/>
          </rPr>
          <t xml:space="preserve">
resumen de la organización (misión, visión, objetivos estratégicos</t>
        </r>
      </text>
    </comment>
    <comment ref="B20" authorId="1" shapeId="0" xr:uid="{00000000-0006-0000-0200-000004000000}">
      <text>
        <r>
          <rPr>
            <b/>
            <sz val="9"/>
            <color indexed="81"/>
            <rFont val="Tahoma"/>
            <family val="2"/>
          </rPr>
          <t>Elizabeth Sanabria:</t>
        </r>
        <r>
          <rPr>
            <sz val="9"/>
            <color indexed="81"/>
            <rFont val="Tahoma"/>
            <family val="2"/>
          </rPr>
          <t xml:space="preserve">
Los niveles de madurez son Inicial, Gestionado, Definido, Egestionado cuantitativamente, Optimizado, ver mayor detalle en el capitulo II del modelo de seguridad y privacidad de MinTic
</t>
        </r>
      </text>
    </comment>
    <comment ref="B21" authorId="1" shapeId="0" xr:uid="{00000000-0006-0000-0200-000005000000}">
      <text>
        <r>
          <rPr>
            <b/>
            <sz val="9"/>
            <color indexed="81"/>
            <rFont val="Tahoma"/>
            <family val="2"/>
          </rPr>
          <t>Elizabeth Sanabria:</t>
        </r>
        <r>
          <rPr>
            <sz val="9"/>
            <color indexed="81"/>
            <rFont val="Tahoma"/>
            <family val="2"/>
          </rPr>
          <t xml:space="preserve">
Los componentes del ciclo son Planificación, Implementación, Gestión y Mejora Continua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11" authorId="0" shapeId="0" xr:uid="{00000000-0006-0000-04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11" authorId="0" shapeId="0" xr:uid="{00000000-0006-0000-0400-000002000000}">
      <text>
        <r>
          <rPr>
            <b/>
            <sz val="9"/>
            <color indexed="81"/>
            <rFont val="Tahoma"/>
            <family val="2"/>
          </rPr>
          <t>Elizabeth Sanabria:</t>
        </r>
        <r>
          <rPr>
            <sz val="9"/>
            <color indexed="81"/>
            <rFont val="Tahoma"/>
            <family val="2"/>
          </rPr>
          <t xml:space="preserve">
1) Especificaciones Técnicas, Objetivo</t>
        </r>
      </text>
    </comment>
    <comment ref="J11" authorId="0" shapeId="0" xr:uid="{00000000-0006-0000-0400-00000300000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L11" authorId="0" shapeId="0" xr:uid="{00000000-0006-0000-0400-00000400000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B13" authorId="0" shapeId="0" xr:uid="{00000000-0006-0000-0400-000005000000}">
      <text>
        <r>
          <rPr>
            <b/>
            <sz val="9"/>
            <color indexed="81"/>
            <rFont val="Tahoma"/>
            <family val="2"/>
          </rPr>
          <t>Elizabeth Sanabria:</t>
        </r>
        <r>
          <rPr>
            <sz val="9"/>
            <color indexed="81"/>
            <rFont val="Tahoma"/>
            <family val="2"/>
          </rPr>
          <t xml:space="preserve">
Administrativas 1
</t>
        </r>
      </text>
    </comment>
    <comment ref="D14" authorId="0" shapeId="0" xr:uid="{00000000-0006-0000-0400-000006000000}">
      <text>
        <r>
          <rPr>
            <b/>
            <sz val="9"/>
            <color indexed="81"/>
            <rFont val="Tahoma"/>
            <family val="2"/>
          </rPr>
          <t>Elizabeth Sanabria:</t>
        </r>
        <r>
          <rPr>
            <sz val="9"/>
            <color indexed="81"/>
            <rFont val="Tahoma"/>
            <family val="2"/>
          </rPr>
          <t xml:space="preserve">
Identificar y evaluar el nivel de implementación en políticas de seguridad de la información en la entidad.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C11" authorId="0" shapeId="0" xr:uid="{00000000-0006-0000-05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E11" authorId="0" shapeId="0" xr:uid="{00000000-0006-0000-0500-000002000000}">
      <text>
        <r>
          <rPr>
            <b/>
            <sz val="9"/>
            <color indexed="81"/>
            <rFont val="Tahoma"/>
            <family val="2"/>
          </rPr>
          <t>Elizabeth Sanabria:</t>
        </r>
        <r>
          <rPr>
            <sz val="9"/>
            <color indexed="81"/>
            <rFont val="Tahoma"/>
            <family val="2"/>
          </rPr>
          <t xml:space="preserve">
1) Especificaciones Técnicas, Objetivo</t>
        </r>
      </text>
    </comment>
    <comment ref="I11" authorId="0" shapeId="0" xr:uid="{00000000-0006-0000-0500-00000300000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K11" authorId="0" shapeId="0" xr:uid="{00000000-0006-0000-0500-00000400000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A13" authorId="0" shapeId="0" xr:uid="{00000000-0006-0000-0500-000005000000}">
      <text>
        <r>
          <rPr>
            <b/>
            <sz val="9"/>
            <color indexed="81"/>
            <rFont val="Tahoma"/>
            <family val="2"/>
          </rPr>
          <t>Elizabeth Sanabria:</t>
        </r>
        <r>
          <rPr>
            <sz val="9"/>
            <color indexed="81"/>
            <rFont val="Tahoma"/>
            <family val="2"/>
          </rPr>
          <t xml:space="preserve">
Administrativas 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16" authorId="0" shapeId="0" xr:uid="{00000000-0006-0000-0600-000001000000}">
      <text>
        <r>
          <rPr>
            <b/>
            <sz val="9"/>
            <color indexed="81"/>
            <rFont val="Tahoma"/>
            <family val="2"/>
          </rPr>
          <t>Elizabeth Sanabria:</t>
        </r>
        <r>
          <rPr>
            <sz val="9"/>
            <color indexed="81"/>
            <rFont val="Tahoma"/>
            <family val="2"/>
          </rPr>
          <t xml:space="preserve">
Instrumento de evaluación 3.1 Item de seguridad técnico y administrativo a evaluar</t>
        </r>
      </text>
    </comment>
    <comment ref="I16" authorId="0" shapeId="0" xr:uid="{00000000-0006-0000-0600-000002000000}">
      <text>
        <r>
          <rPr>
            <b/>
            <sz val="9"/>
            <color indexed="81"/>
            <rFont val="Tahoma"/>
            <family val="2"/>
          </rPr>
          <t>Elizabeth Sanabria:</t>
        </r>
      </text>
    </comment>
    <comment ref="K16" authorId="0" shapeId="0" xr:uid="{00000000-0006-0000-0600-00000300000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H11" authorId="0" shapeId="0" xr:uid="{00000000-0006-0000-0700-000001000000}">
      <text>
        <r>
          <rPr>
            <b/>
            <sz val="9"/>
            <color indexed="81"/>
            <rFont val="Tahoma"/>
            <family val="2"/>
          </rPr>
          <t>Elizabeth Sanabria:</t>
        </r>
        <r>
          <rPr>
            <sz val="9"/>
            <color indexed="81"/>
            <rFont val="Tahoma"/>
            <family val="2"/>
          </rPr>
          <t xml:space="preserve">
MENOR
CUMPLE
MAYOR
</t>
        </r>
      </text>
    </comment>
    <comment ref="J11" authorId="0" shapeId="0" xr:uid="{00000000-0006-0000-0700-000002000000}">
      <text>
        <r>
          <rPr>
            <b/>
            <sz val="9"/>
            <color indexed="81"/>
            <rFont val="Tahoma"/>
            <family val="2"/>
          </rPr>
          <t>Elizabeth Sanabria:</t>
        </r>
        <r>
          <rPr>
            <sz val="9"/>
            <color indexed="81"/>
            <rFont val="Tahoma"/>
            <family val="2"/>
          </rPr>
          <t xml:space="preserve">
MENOR
CUMPLE
MAYOR
</t>
        </r>
      </text>
    </comment>
    <comment ref="L11" authorId="0" shapeId="0" xr:uid="{00000000-0006-0000-0700-000003000000}">
      <text>
        <r>
          <rPr>
            <b/>
            <sz val="9"/>
            <color indexed="81"/>
            <rFont val="Tahoma"/>
            <family val="2"/>
          </rPr>
          <t>Elizabeth Sanabria:</t>
        </r>
        <r>
          <rPr>
            <sz val="9"/>
            <color indexed="81"/>
            <rFont val="Tahoma"/>
            <family val="2"/>
          </rPr>
          <t xml:space="preserve">
MENOR
CUMPLE
MAYOR
</t>
        </r>
      </text>
    </comment>
    <comment ref="N11" authorId="0" shapeId="0" xr:uid="{00000000-0006-0000-0700-000004000000}">
      <text>
        <r>
          <rPr>
            <b/>
            <sz val="9"/>
            <color indexed="81"/>
            <rFont val="Tahoma"/>
            <family val="2"/>
          </rPr>
          <t>Elizabeth Sanabria:</t>
        </r>
        <r>
          <rPr>
            <sz val="9"/>
            <color indexed="81"/>
            <rFont val="Tahoma"/>
            <family val="2"/>
          </rPr>
          <t xml:space="preserve">
MENOR
CUMPLE
MAYOR
</t>
        </r>
      </text>
    </comment>
    <comment ref="P11" authorId="0" shapeId="0" xr:uid="{00000000-0006-0000-0700-000005000000}">
      <text>
        <r>
          <rPr>
            <b/>
            <sz val="9"/>
            <color indexed="81"/>
            <rFont val="Tahoma"/>
            <family val="2"/>
          </rPr>
          <t>Elizabeth Sanabria:</t>
        </r>
        <r>
          <rPr>
            <sz val="9"/>
            <color indexed="81"/>
            <rFont val="Tahoma"/>
            <family val="2"/>
          </rPr>
          <t xml:space="preserve">
MENOR
CUMPLE
MAYOR
</t>
        </r>
      </text>
    </comment>
    <comment ref="F18" authorId="0" shapeId="0" xr:uid="{00000000-0006-0000-0700-000006000000}">
      <text>
        <r>
          <rPr>
            <b/>
            <sz val="9"/>
            <color indexed="81"/>
            <rFont val="Tahoma"/>
            <family val="2"/>
          </rPr>
          <t>Elizabeth Sanabria:</t>
        </r>
        <r>
          <rPr>
            <sz val="9"/>
            <color indexed="81"/>
            <rFont val="Tahoma"/>
            <family val="2"/>
          </rPr>
          <t xml:space="preserve">
Elizabeth Sanabria:
Coloque 20 o 40 de acuerdo al requisito
</t>
        </r>
      </text>
    </comment>
    <comment ref="F23" authorId="0" shapeId="0" xr:uid="{00000000-0006-0000-0700-000007000000}">
      <text>
        <r>
          <rPr>
            <b/>
            <sz val="9"/>
            <color indexed="81"/>
            <rFont val="Tahoma"/>
            <family val="2"/>
          </rPr>
          <t>Elizabeth Sanabria:</t>
        </r>
        <r>
          <rPr>
            <sz val="9"/>
            <color indexed="81"/>
            <rFont val="Tahoma"/>
            <family val="2"/>
          </rPr>
          <t xml:space="preserve">
Elizabeth Sanabria:
Coloque 20 o 40 de acuerdo al requisito
</t>
        </r>
      </text>
    </comment>
    <comment ref="F24" authorId="0" shapeId="0" xr:uid="{00000000-0006-0000-0700-000008000000}">
      <text>
        <r>
          <rPr>
            <b/>
            <sz val="9"/>
            <color indexed="81"/>
            <rFont val="Tahoma"/>
            <family val="2"/>
          </rPr>
          <t>Elizabeth Sanabria:</t>
        </r>
        <r>
          <rPr>
            <sz val="9"/>
            <color indexed="81"/>
            <rFont val="Tahoma"/>
            <family val="2"/>
          </rPr>
          <t xml:space="preserve">
Elizabeth Sanabria:
Coloque 20 o 40 de acuerdo al requisito
</t>
        </r>
      </text>
    </comment>
  </commentList>
</comments>
</file>

<file path=xl/sharedStrings.xml><?xml version="1.0" encoding="utf-8"?>
<sst xmlns="http://schemas.openxmlformats.org/spreadsheetml/2006/main" count="3595" uniqueCount="1485">
  <si>
    <t>INSTRUMENTO DE IDENTIFICACIÓN DE LA LINEA BASE DE SEGURIDAD
HOJA PORTADA</t>
  </si>
  <si>
    <t>ENTIDAD EVALUADA</t>
  </si>
  <si>
    <t>FECHAS DE EVALUACIÓN</t>
  </si>
  <si>
    <t>CONTACTO</t>
  </si>
  <si>
    <t>ELABORADO POR</t>
  </si>
  <si>
    <t>EVALUACIÓN DE EFECTIVIDAD DE CONTROLES -  ISO 27001:2013 ANEXO A</t>
  </si>
  <si>
    <t>No.</t>
  </si>
  <si>
    <t>Evaluación de Efectividad de controles</t>
  </si>
  <si>
    <t>DOMINIO</t>
  </si>
  <si>
    <t>Calificación Actual</t>
  </si>
  <si>
    <t>Calificación Objetivo</t>
  </si>
  <si>
    <t>EVALUACIÓN DE EFECTIVIDAD DE CONTROL</t>
  </si>
  <si>
    <t>A.5</t>
  </si>
  <si>
    <t>A.6</t>
  </si>
  <si>
    <t>A.7</t>
  </si>
  <si>
    <t>A.8</t>
  </si>
  <si>
    <t>A.9</t>
  </si>
  <si>
    <t>CONTROL DE ACCESO</t>
  </si>
  <si>
    <t>A.10</t>
  </si>
  <si>
    <t>CRIPTOGRAFÍA</t>
  </si>
  <si>
    <t>A.11</t>
  </si>
  <si>
    <t>SEGURIDAD FÍSICA Y DEL ENTORNO</t>
  </si>
  <si>
    <t>A.12</t>
  </si>
  <si>
    <t>SEGURIDAD DE LAS OPERACIONES</t>
  </si>
  <si>
    <t>A.13</t>
  </si>
  <si>
    <t>SEGURIDAD DE LAS COMUNICACIONES</t>
  </si>
  <si>
    <t>A.14</t>
  </si>
  <si>
    <t>ADQUISICIÓN, DESARROLLO Y MANTENIMIENTO DE SISTEMAS</t>
  </si>
  <si>
    <t>A.15</t>
  </si>
  <si>
    <t>RELACIONES CON LOS PROVEEDORES</t>
  </si>
  <si>
    <t>A.16</t>
  </si>
  <si>
    <t>GESTIÓN DE INCIDENTES DE SEGURIDAD DE LA INFORMACIÓN</t>
  </si>
  <si>
    <t>A.17</t>
  </si>
  <si>
    <t>A.18</t>
  </si>
  <si>
    <t>PROMEDIO EVALUACIÓN DE CONTROLES</t>
  </si>
  <si>
    <t>AVANCE CICLO DE FUNCIONAMIENTO DEL MODELO DE OPERACIÓN (PHVA)</t>
  </si>
  <si>
    <t>Año</t>
  </si>
  <si>
    <t>AVANCE PHVA</t>
  </si>
  <si>
    <t>COMPONENTE</t>
  </si>
  <si>
    <t>% de Avance Actual Entidad</t>
  </si>
  <si>
    <t>% Avance Esperado</t>
  </si>
  <si>
    <t>Planificación</t>
  </si>
  <si>
    <t>Implementación</t>
  </si>
  <si>
    <t>Evaluación de desempeño</t>
  </si>
  <si>
    <t>Mejora continua</t>
  </si>
  <si>
    <t>TOTAL</t>
  </si>
  <si>
    <t>NIVEL DE MADUREZ MODELO SEGURIDAD Y PRIVACIDAD DE LA INFORMACIÓN</t>
  </si>
  <si>
    <t>NIVEL DE CUMPLIMIENTO</t>
  </si>
  <si>
    <t>CONTEO DE VALORES IGUAL A MENOR</t>
  </si>
  <si>
    <t>TOTAL DE CALIFICACIONES DE CUMPLIMIENTO</t>
  </si>
  <si>
    <t>TOTAL DE REQUISITOS CON CALIFICACIONES DE CUMPLIMIENTO</t>
  </si>
  <si>
    <t>NIVELES DE MADUREZ DEL MODELO DE SEGURIDAD Y PRIVACIDAD DE LA INFORMACIÓN</t>
  </si>
  <si>
    <t>Inicial</t>
  </si>
  <si>
    <t>CRÍTICO</t>
  </si>
  <si>
    <t>0% a 35%</t>
  </si>
  <si>
    <t>INTERMEDIO</t>
  </si>
  <si>
    <t>36% a 70%</t>
  </si>
  <si>
    <t>Repetible</t>
  </si>
  <si>
    <t>SUFICIENTE</t>
  </si>
  <si>
    <t>71% a 100%</t>
  </si>
  <si>
    <t>Definido</t>
  </si>
  <si>
    <t>Administrado</t>
  </si>
  <si>
    <t>Optimizado</t>
  </si>
  <si>
    <t>CALIFICACIÓN FRENTE A MEJORES PRÁCTICAS EN CIBERSEGURIDAD (NIST)</t>
  </si>
  <si>
    <t>FUNCION CIBERSEGURIDAD</t>
  </si>
  <si>
    <t>META</t>
  </si>
  <si>
    <t>DETECTAR</t>
  </si>
  <si>
    <t>IDENTIFICAR</t>
  </si>
  <si>
    <t>PROTEJER</t>
  </si>
  <si>
    <t>RECUPERAR</t>
  </si>
  <si>
    <t>RESPONDER</t>
  </si>
  <si>
    <t>Total general</t>
  </si>
  <si>
    <t>MODELO FRAMEWORK CIBERSEGURIDAD NIST</t>
  </si>
  <si>
    <t>Etiquetas de fila</t>
  </si>
  <si>
    <t>CALIFICACIÓN ENTIDAD</t>
  </si>
  <si>
    <t>NIVEL IDEAL CSF</t>
  </si>
  <si>
    <t>PROTEGER</t>
  </si>
  <si>
    <t>Tabla de Escala  de Valoración de Controles
ISO 27001:2013 ANEXO A</t>
  </si>
  <si>
    <t>Descripción</t>
  </si>
  <si>
    <t>Calificación</t>
  </si>
  <si>
    <t>Criterio</t>
  </si>
  <si>
    <t>No Aplica</t>
  </si>
  <si>
    <t>N/A</t>
  </si>
  <si>
    <t>No aplica.</t>
  </si>
  <si>
    <t>Inexistente</t>
  </si>
  <si>
    <r>
      <rPr>
        <sz val="10"/>
        <color indexed="10"/>
        <rFont val="Calibri"/>
        <family val="2"/>
        <scheme val="minor"/>
      </rPr>
      <t>Total falta de cualquier proceso reconocible</t>
    </r>
    <r>
      <rPr>
        <sz val="10"/>
        <rFont val="Calibri"/>
        <family val="2"/>
        <scheme val="minor"/>
      </rPr>
      <t>. La Organización ni siquiera ha reconocido que hay un problema a tratar. No se aplican controles.</t>
    </r>
  </si>
  <si>
    <r>
      <t xml:space="preserve">1) Hay una evidencia de que la Organización ha reconocido que existe un problema y que hay que tratarlo. </t>
    </r>
    <r>
      <rPr>
        <sz val="10"/>
        <color indexed="10"/>
        <rFont val="Calibri"/>
        <family val="2"/>
        <scheme val="minor"/>
      </rPr>
      <t>No hay procesos estandarizados.</t>
    </r>
    <r>
      <rPr>
        <sz val="10"/>
        <rFont val="Calibri"/>
        <family val="2"/>
        <scheme val="minor"/>
      </rPr>
      <t xml:space="preserve"> La implementación de un control depende de cada individuo y es principalmente </t>
    </r>
    <r>
      <rPr>
        <sz val="10"/>
        <color indexed="10"/>
        <rFont val="Calibri"/>
        <family val="2"/>
        <scheme val="minor"/>
      </rPr>
      <t>reactiva. 
2) Se cuenta con procedimientos documentados pero no son conocidos y/o no se aplican.</t>
    </r>
  </si>
  <si>
    <r>
      <rPr>
        <sz val="10"/>
        <color indexed="10"/>
        <rFont val="Calibri"/>
        <family val="2"/>
        <scheme val="minor"/>
      </rPr>
      <t xml:space="preserve">Los procesos y los controles siguen un patrón regular. </t>
    </r>
    <r>
      <rPr>
        <sz val="10"/>
        <rFont val="Calibri"/>
        <family val="2"/>
        <scheme val="minor"/>
      </rPr>
      <t>Los procesos se han desarrollado hasta el punto en que diferentes procedimientos son seguidos por diferentes personas.</t>
    </r>
    <r>
      <rPr>
        <sz val="10"/>
        <color indexed="10"/>
        <rFont val="Calibri"/>
        <family val="2"/>
        <scheme val="minor"/>
      </rPr>
      <t xml:space="preserve"> No hay formación ni comunicación formal</t>
    </r>
    <r>
      <rPr>
        <sz val="10"/>
        <rFont val="Calibri"/>
        <family val="2"/>
        <scheme val="minor"/>
      </rPr>
      <t xml:space="preserve"> sobre los procedimientos y estándares. Hay un alto grado de confianza en los conocimientos de cada persona, por eso hay probabilidad de errores.</t>
    </r>
  </si>
  <si>
    <t>Efectivo</t>
  </si>
  <si>
    <r>
      <rPr>
        <sz val="10"/>
        <color indexed="10"/>
        <rFont val="Calibri"/>
        <family val="2"/>
        <scheme val="minor"/>
      </rPr>
      <t>Los procesos y los controles se documentan y se comunican</t>
    </r>
    <r>
      <rPr>
        <sz val="10"/>
        <rFont val="Calibri"/>
        <family val="2"/>
        <scheme val="minor"/>
      </rPr>
      <t xml:space="preserve">. Los controles </t>
    </r>
    <r>
      <rPr>
        <sz val="10"/>
        <color rgb="FFFF0000"/>
        <rFont val="Calibri"/>
        <family val="2"/>
        <scheme val="minor"/>
      </rPr>
      <t xml:space="preserve">son efectivos </t>
    </r>
    <r>
      <rPr>
        <sz val="10"/>
        <rFont val="Calibri"/>
        <family val="2"/>
        <scheme val="minor"/>
      </rPr>
      <t xml:space="preserve">y se aplican </t>
    </r>
    <r>
      <rPr>
        <sz val="10"/>
        <color rgb="FFFF0000"/>
        <rFont val="Calibri"/>
        <family val="2"/>
        <scheme val="minor"/>
      </rPr>
      <t>casi siempre</t>
    </r>
    <r>
      <rPr>
        <sz val="10"/>
        <rFont val="Calibri"/>
        <family val="2"/>
        <scheme val="minor"/>
      </rPr>
      <t>. Sin embargo es poco probable la detección de desviaciones, cuando el control no se aplica oportunamente o la forma de aplicarlo no es la indicada.</t>
    </r>
  </si>
  <si>
    <t>Gestionado</t>
  </si>
  <si>
    <r>
      <t xml:space="preserve">Los controles se monitorean y se miden. Es posible </t>
    </r>
    <r>
      <rPr>
        <sz val="10"/>
        <color indexed="10"/>
        <rFont val="Calibri"/>
        <family val="2"/>
        <scheme val="minor"/>
      </rPr>
      <t>monitorear y medir el cumplimiento de los procedimientos</t>
    </r>
    <r>
      <rPr>
        <sz val="10"/>
        <rFont val="Calibri"/>
        <family val="2"/>
        <scheme val="minor"/>
      </rPr>
      <t xml:space="preserve"> y tomar medidas de acción donde los procesos no estén funcionando eficientemente.</t>
    </r>
  </si>
  <si>
    <r>
      <t>Las buenas prácticas se siguen y</t>
    </r>
    <r>
      <rPr>
        <sz val="10"/>
        <color rgb="FFFF0000"/>
        <rFont val="Calibri"/>
        <family val="2"/>
        <scheme val="minor"/>
      </rPr>
      <t xml:space="preserve"> automatizan</t>
    </r>
    <r>
      <rPr>
        <sz val="10"/>
        <rFont val="Calibri"/>
        <family val="2"/>
        <scheme val="minor"/>
      </rPr>
      <t xml:space="preserve">. Los procesos han sido redefinidos hasta el nivel de </t>
    </r>
    <r>
      <rPr>
        <sz val="10"/>
        <color indexed="10"/>
        <rFont val="Calibri"/>
        <family val="2"/>
        <scheme val="minor"/>
      </rPr>
      <t>mejores prácticas</t>
    </r>
    <r>
      <rPr>
        <sz val="10"/>
        <rFont val="Calibri"/>
        <family val="2"/>
        <scheme val="minor"/>
      </rPr>
      <t xml:space="preserve">, basándose en los resultados de una </t>
    </r>
    <r>
      <rPr>
        <sz val="10"/>
        <color indexed="10"/>
        <rFont val="Calibri"/>
        <family val="2"/>
        <scheme val="minor"/>
      </rPr>
      <t>mejora continua</t>
    </r>
    <r>
      <rPr>
        <sz val="10"/>
        <rFont val="Calibri"/>
        <family val="2"/>
        <scheme val="minor"/>
      </rPr>
      <t>.</t>
    </r>
  </si>
  <si>
    <t>INSTRUMENTO DE IDENTIFICACIÓN DE LA LINEA BASE DE SEGURIDAD 
HOJA LEVANTAMIENTO DE INFORMACIÓN</t>
  </si>
  <si>
    <t>TIPOS DE ENTIDAD</t>
  </si>
  <si>
    <t>DATOS BASICOS</t>
  </si>
  <si>
    <t>Tipo Entidad</t>
  </si>
  <si>
    <t>De orden nacional</t>
  </si>
  <si>
    <t>Misión</t>
  </si>
  <si>
    <t>Mapa de Procesos</t>
  </si>
  <si>
    <t>Organigrama</t>
  </si>
  <si>
    <t>PREGUNTAS</t>
  </si>
  <si>
    <t>Que le preocupa a la Entidad en temas de seguridad de la información?</t>
  </si>
  <si>
    <t>En que nivel de madurez considera que está?</t>
  </si>
  <si>
    <t>En que componente del ciclo PHVA considera que va?</t>
  </si>
  <si>
    <t>NO.</t>
  </si>
  <si>
    <t>DATOS E INFORMACIÓN A RECOLECTAR PARA LA EVALUACIÓN</t>
  </si>
  <si>
    <t>OBSERVACIONES</t>
  </si>
  <si>
    <t>Lista de información BASICA a solicitar</t>
  </si>
  <si>
    <t>Tipo de entidad (Nacional, Territorial A, Territorial B o C)</t>
  </si>
  <si>
    <t>ENTIDAD DE ORDEN NACIONAL</t>
  </si>
  <si>
    <t>Análisis de contexto: La entidad debe determinar los aspectos externos e internos que son necesarios para cumplir su propósito y que afectan su capacidad para lograr los resultados previstos en el MSPI.</t>
  </si>
  <si>
    <t>Organigrama de la entidad, detallando el área de seguridad de la información o quien haga sus veces</t>
  </si>
  <si>
    <t>Políticas de seguridad de la información formalizada y firmada</t>
  </si>
  <si>
    <t>Organigrama, roles y responsabilidades de seguridad de la información, asignación del recurso humano y comunicación de roles y responsabilidades.</t>
  </si>
  <si>
    <t>Documento con el resultado de la autoevaluación realizada a la Entidad, de la gestión de la seguridad y privacidad de la información e infraestructura de red de comunicaciones (IPv4/IPv6), revisado y aprobado por la alta dirección</t>
  </si>
  <si>
    <t>Documento con el resultado de la herramienta de la encuesta de diagnóstico de seguridad y privacidad de la información, revisado, aprobado y aceptado por la alta dirección</t>
  </si>
  <si>
    <t>Documento con el resultado de la estratificación de la entidad, aceptado y aprobado por la alta dirección</t>
  </si>
  <si>
    <t>Objetivo, alcance y límites del MSPI (Modelo de Seguridad y Privacidad de la Información)</t>
  </si>
  <si>
    <t>Procedimientos de control documental del MSPI</t>
  </si>
  <si>
    <t>Metodología de Gestión de riesgos</t>
  </si>
  <si>
    <t>Riesgos identificados y valorados de acuerdo a la metodología</t>
  </si>
  <si>
    <t>Planes de tratamiento de los riesgos</t>
  </si>
  <si>
    <t xml:space="preserve">Formatos de acuerdos contractuales con empleados y contratistas para establecer responsabilidades de las partes en seguridad de la información </t>
  </si>
  <si>
    <t>Procedimiento de verificación de antecedentes para candidatos a un empleo en la entidad</t>
  </si>
  <si>
    <t>Documento con el plan de comunicación, sensibilización y capacitación en seguridad de la información, revisado y aprobado por la alta Dirección, con sus respectivos soportes.</t>
  </si>
  <si>
    <t>Documento que haga claridad sobre el proceso disciplinario en caso de incumplimiento de las políticas de seguridad de la información</t>
  </si>
  <si>
    <t>Inventario de activos de información clasificados, de la entidad, revisado y aprobado por la alta dirección</t>
  </si>
  <si>
    <t>Inventario de áreas de procesamiento de información y telecomunicaciones</t>
  </si>
  <si>
    <t>Diagrama de red de alto nivel o arquitectura de TI</t>
  </si>
  <si>
    <t>Inventario de partes externas o terceros a los que se transfiere información de la entidad</t>
  </si>
  <si>
    <t>Formato de acuerdo de transferencia de información</t>
  </si>
  <si>
    <t>Inventario de proveedores que tengan acceso a los activos de información, indicando el servicio que prestan o bienes que venden</t>
  </si>
  <si>
    <t>Plan de continuidad de  la Entidad aprobado</t>
  </si>
  <si>
    <t>Inventario de obligaciones legales, estatutarias, reglamentarias, normativas relacionadas con seguridad de la información</t>
  </si>
  <si>
    <t>Listado de auditorias relacionadas con seguridad de la información realizadas en la entidad</t>
  </si>
  <si>
    <t>Procedimientos, manuales, guías, directrices, lineamientos, estándares, instructivos relacionados con seguridad de la información, el modelo de seguridad y privacidad de la información de MinTic y Gobierno en Línea.</t>
  </si>
  <si>
    <t>Indicadores y métricas de seguridad de la información definidos.</t>
  </si>
  <si>
    <t>Declaración de aplicabilidad</t>
  </si>
  <si>
    <t>Aceptación de los riesgos residuales por parte de los dueños de los riesgos</t>
  </si>
  <si>
    <t>Lista de información para aquellas entidades que hayan avanzado en la fase de IMPLEMENTACIÓN</t>
  </si>
  <si>
    <t>Documento con la estrategia de planificación y control operacional, revisado y aprobado por la alta Dirección.</t>
  </si>
  <si>
    <t xml:space="preserve">Avance en la ejecución del  plan de tratamiento de riesgos </t>
  </si>
  <si>
    <t>Indicadores de gestión del MSPI definidos, revisados y aprobados por la alta Dirección.</t>
  </si>
  <si>
    <t>Lista de información para aquellas entidades que hayan avanzado en la fase de EVALUACIÓN DE DESEMPEÑO</t>
  </si>
  <si>
    <t>Documento con el plan de seguimiento, evaluación, análisis y resultados del MSPI, revisado y aprobado por la alta Dirección.</t>
  </si>
  <si>
    <t>Solicite y evalue el documento con el plan de seguimiento, evaluación, análisis y resultadosdel MSPI, revisado y aprobado por la alta Dirección.</t>
  </si>
  <si>
    <t>Documento con el plan de auditorías internas y resultados, de acuerdo a lo establecido en el plan de auditorías, revisado y aprobado por la alta Dirección.</t>
  </si>
  <si>
    <t>Resultado del seguimiento, evaluación y análisis del plan de tratamiento de riesgos, revisado y aprobado por la alta Dirección.</t>
  </si>
  <si>
    <t>Lista de información para aquellas entidades que hayan avanzado en la fase de MEJORA CONTINUA</t>
  </si>
  <si>
    <t xml:space="preserve">Documento con el plan de seguimiento, evaluación y análisis para el  MSPI, revisado y aprobado por la alta Dirección. </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</si>
  <si>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</si>
  <si>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</si>
  <si>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</si>
  <si>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</si>
  <si>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</si>
  <si>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INSTRUMENTO DE IDENTIFICACIÓN DE LA LINEA BASE DE SEGURIDAD
HOJA LEVANTAMIENTO DE INFORMACIÓN</t>
  </si>
  <si>
    <t>RESPONSABLE / AREA</t>
  </si>
  <si>
    <t xml:space="preserve">TEMA </t>
  </si>
  <si>
    <t>FUNCIONARIO</t>
  </si>
  <si>
    <t>Control interno</t>
  </si>
  <si>
    <t>Revisiones de seguridad de la información</t>
  </si>
  <si>
    <t>Revisión independiente de la seguridad de la información</t>
  </si>
  <si>
    <t>Cumplimiento con las políticas y normas de seguridad.</t>
  </si>
  <si>
    <t>CUMPLIMIENTO</t>
  </si>
  <si>
    <t>Auditoría Interna Plan</t>
  </si>
  <si>
    <t>Auditoría Interna Ejecución y Subsanación de hallazgos y brechas</t>
  </si>
  <si>
    <t>Gestión humana</t>
  </si>
  <si>
    <t>Selección e investigación de antecedentes</t>
  </si>
  <si>
    <t>Términos y condiciones del empleo</t>
  </si>
  <si>
    <t>Responsable de compras y adquisiciones</t>
  </si>
  <si>
    <t>Seguridad de la información en las relaciones con los proveedores</t>
  </si>
  <si>
    <t>Gestión de la prestación de servicios de proveedores</t>
  </si>
  <si>
    <t>Responsable de la continuidad</t>
  </si>
  <si>
    <t>ASPECTOS DE SEGURIDAD DE LA INFORMACIÓN DE LA GESTIÓN DE LA CONTINUIDAD DEL NEGOCIO</t>
  </si>
  <si>
    <t>Continuidad de la seguridad de la información</t>
  </si>
  <si>
    <t>Planificación de la continuidad de la seguridad de la información</t>
  </si>
  <si>
    <t>Implementación de la continuidad de la seguridad de la información</t>
  </si>
  <si>
    <t>Verificación, revisión y evaluación de la continuidad de la seguridad de la información.</t>
  </si>
  <si>
    <t>Redundancias</t>
  </si>
  <si>
    <t>Disponibilidad de instalaciones de procesamiento de información</t>
  </si>
  <si>
    <t>Responsable de la seguridad física</t>
  </si>
  <si>
    <t>ÁREAS SEGURAS</t>
  </si>
  <si>
    <t>Perímetro de seguridad física</t>
  </si>
  <si>
    <t>Áreas de despacho y carga</t>
  </si>
  <si>
    <t>Visita al Centro de Computo</t>
  </si>
  <si>
    <t>Responsable de SI</t>
  </si>
  <si>
    <t>POLITICAS DE SEGURIDAD DE LA INFORMACIÓN</t>
  </si>
  <si>
    <t>ORGANIZACIÓN DE LA SEGURIDAD DE LA INFORMACIÓN</t>
  </si>
  <si>
    <t>SEGURIDAD DE LOS RECURSOS HUMANOS</t>
  </si>
  <si>
    <t>Antes de asumir el empleo</t>
  </si>
  <si>
    <t xml:space="preserve"> Durante la ejecución del empleo</t>
  </si>
  <si>
    <t>Terminación y cambio de empleo</t>
  </si>
  <si>
    <t>GESTIÓN DE ACTIVOS</t>
  </si>
  <si>
    <t>Cumplimiento de requisitos legales y contractuales</t>
  </si>
  <si>
    <t>PROCEDIMIENTOS OPERACIONALES Y RESPONSABILIDADES</t>
  </si>
  <si>
    <t>Procedimientos de operación documentados</t>
  </si>
  <si>
    <t>Gestión de cambios</t>
  </si>
  <si>
    <t>Gestión de capacidad</t>
  </si>
  <si>
    <t>Separación de los ambientes de desarrollo, pruebas y operación</t>
  </si>
  <si>
    <t>PROTECCIÓN CONTRA CÓDIGOS MALICIOSOS</t>
  </si>
  <si>
    <t>COPIAS DE RESPALDO</t>
  </si>
  <si>
    <t>REGISTRO Y SEGUIMIENTO</t>
  </si>
  <si>
    <t>Registro de eventos</t>
  </si>
  <si>
    <t>Protección de la información de registro</t>
  </si>
  <si>
    <t>Registros del administrador y del operador</t>
  </si>
  <si>
    <t>Sincronización de relojes</t>
  </si>
  <si>
    <t>CONTROL DE SOFTWARE OPERACIONAL</t>
  </si>
  <si>
    <t>Instalación de software en sistemas operativos</t>
  </si>
  <si>
    <t>GESTIÓN DE LA VULNERABILIDAD TÉCNICA</t>
  </si>
  <si>
    <t>Gestión de las vulnerabilidades técnicas</t>
  </si>
  <si>
    <t>Restricciones sobre la instalación de software</t>
  </si>
  <si>
    <t>CONSIDERACIONES SOBRE AUDITORÍAS DE SISTEMAS DE INFORMACIÓN</t>
  </si>
  <si>
    <t>Controles sobre auditorías de sistemas de información</t>
  </si>
  <si>
    <t>GESTIÓN DE LA SEGURIDAD DE LAS REDES</t>
  </si>
  <si>
    <t>TRANSFERENCIA DE INFORMACIÓN</t>
  </si>
  <si>
    <t>REQUISITOS DE SEGURIDAD DE LOS SISTEMAS DE INFORMACIÓN</t>
  </si>
  <si>
    <t>SEGURIDAD EN LOS PROCESOS DE DESARROLLO Y DE SOPORTE</t>
  </si>
  <si>
    <t>DATOS DE PRUEBA</t>
  </si>
  <si>
    <t>Alcande MSPI (Modelo de Seguridad y Privacidad de la Información)</t>
  </si>
  <si>
    <t>Identificación y valoración de riesgos</t>
  </si>
  <si>
    <t>Tratamiento de riesgos de seguridad de la información</t>
  </si>
  <si>
    <t>Toma de conciencia, educación y formación en la seguridad de la información</t>
  </si>
  <si>
    <t>Planificación y control operacional</t>
  </si>
  <si>
    <t>Implementación del plan de tratamiento de riesgos</t>
  </si>
  <si>
    <t>Indicadores de gestión del MSPI</t>
  </si>
  <si>
    <t>Plan de seguimiento, evaluación y análisis del MSPI</t>
  </si>
  <si>
    <t>Evaluación del plan de tratamiento de riesgos</t>
  </si>
  <si>
    <t>Tratamiento de  temas de seguridad y privacidad de la información en los comités del modelo integrado de gestión, o en los comités directivos interdisciplinarios de la Entidad</t>
  </si>
  <si>
    <t>Con base en el inventario de activos de información clasificado, se establece la caracterización de cada uno de los sistemas de información.</t>
  </si>
  <si>
    <t>La entidad conoce su papel dentro del estado Colombiano, identifica y comunica a las partes interesadas la infraestructura crítica.</t>
  </si>
  <si>
    <t>Las prioridades relaciondadas con la misión, objetivos y actividades de la Entidad son establecidas y comunicadas.</t>
  </si>
  <si>
    <t>La gestión de riesgos tiene en cuenta los riesgos de ciberseguridad</t>
  </si>
  <si>
    <t xml:space="preserve">Detección de actividades anómalas </t>
  </si>
  <si>
    <t>Respuesta a incidentes de ciberseguridad, planes de recuperación y restauración</t>
  </si>
  <si>
    <t>Responsable de TICs</t>
  </si>
  <si>
    <t>Teletrabajo</t>
  </si>
  <si>
    <t>Manejo de medios</t>
  </si>
  <si>
    <t>Derechos de propiedad intelectual.</t>
  </si>
  <si>
    <t>Plan y Estrategia de transisicón de IPv4 a IPv6</t>
  </si>
  <si>
    <t>Implementación del plan de estrategia de transición de IPv4 a IPv6</t>
  </si>
  <si>
    <t>Calidad</t>
  </si>
  <si>
    <t xml:space="preserve">Procedimientos de control documental del MSPI </t>
  </si>
  <si>
    <t>INSTRUMENTO DE IDENTIFICACIÓN DE LA LINEA BASE DE SEGURIDAD ADMINISTRATIVA Y TÉCNICA
HOJA LEVANTAMIENTO DE INFORMACIÓN</t>
  </si>
  <si>
    <t>ID. ITEM</t>
  </si>
  <si>
    <t>CARGO</t>
  </si>
  <si>
    <t>ITEM</t>
  </si>
  <si>
    <t>DESCRIPCIÓN</t>
  </si>
  <si>
    <t xml:space="preserve">ISO </t>
  </si>
  <si>
    <t>MSPI</t>
  </si>
  <si>
    <t>CIBERSEGURIDAD</t>
  </si>
  <si>
    <t>PRUEBA</t>
  </si>
  <si>
    <t>EVIDENCIA</t>
  </si>
  <si>
    <t>BRECHA</t>
  </si>
  <si>
    <t>NIVEL DE CUMPLIMIENTO ANEXO A ISO 27001</t>
  </si>
  <si>
    <t>RECOMENDACIÓN</t>
  </si>
  <si>
    <t>POLÍTICA DE SEGURIDAD DE LA INFORMACIÓN</t>
  </si>
  <si>
    <t>AD.1</t>
  </si>
  <si>
    <t>Orientación de la dirección para gestión de la seguridad de la información</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</si>
  <si>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</si>
  <si>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</si>
  <si>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</si>
  <si>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</si>
  <si>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</si>
  <si>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</si>
  <si>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</si>
  <si>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</si>
  <si>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</si>
  <si>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</si>
  <si>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</si>
  <si>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</si>
  <si>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</si>
  <si>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</si>
  <si>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</si>
  <si>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Marco de referencia de gestión para iniciar y controlar la implementación y la operación de la seguridad de la información dentro de la organización
Garantizar la seguridad del teletrabajo y el uso de los dispositivos móviles</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</si>
  <si>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</si>
  <si>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</si>
  <si>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</si>
  <si>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</si>
  <si>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</si>
  <si>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</si>
  <si>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</si>
  <si>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</si>
  <si>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</si>
  <si>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</si>
  <si>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</si>
  <si>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</si>
  <si>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</si>
  <si>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</si>
  <si>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</si>
  <si>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</si>
  <si>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</si>
  <si>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</si>
  <si>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</si>
  <si>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</si>
  <si>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</si>
  <si>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</si>
  <si>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</si>
  <si>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</si>
  <si>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</si>
  <si>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</si>
  <si>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</si>
  <si>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</si>
  <si>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</si>
  <si>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</si>
  <si>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</si>
  <si>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</si>
  <si>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</si>
  <si>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</si>
  <si>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</si>
  <si>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</si>
  <si>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</si>
  <si>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</si>
  <si>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</si>
  <si>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</si>
  <si>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</si>
  <si>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</si>
  <si>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</si>
  <si>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</si>
  <si>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</si>
  <si>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</si>
  <si>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AD.2.2.2</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</si>
  <si>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</si>
  <si>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</si>
  <si>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</si>
  <si>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</si>
  <si>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AD.3</t>
  </si>
  <si>
    <t xml:space="preserve">Responsable de SI/Gestión Humana/Líderes de los procesos
</t>
  </si>
  <si>
    <t>AD.3.1</t>
  </si>
  <si>
    <t>Asegurar que el personal y contratistas comprenden sus responsabilidades y son idóneos en los roles para los que son considerados.</t>
  </si>
  <si>
    <t>A.7.1</t>
  </si>
  <si>
    <t>Modelo de Madurez Definido</t>
  </si>
  <si>
    <t>AD.3.1.1</t>
  </si>
  <si>
    <t>Gestión Humana</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</si>
  <si>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</si>
  <si>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</si>
  <si>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</si>
  <si>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</si>
  <si>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AD.3.1.2</t>
  </si>
  <si>
    <t>Los acuerdos contractuales con empleados y contratistas, deben establecer sus responsabilidades y las de la organización en cuanto a la seguridad de la información.</t>
  </si>
  <si>
    <t>A.7.1.2</t>
  </si>
  <si>
    <t>PR.DS-5</t>
  </si>
  <si>
    <t>AD.3.2</t>
  </si>
  <si>
    <t>Responsable de SI/Líderes de los procesos</t>
  </si>
  <si>
    <t>Asegurar que los funcionarios y contratistas tomen consciencia de sus responsabilidades sobre la seguridad de la información y las cumplan.</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</si>
  <si>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</si>
  <si>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</si>
  <si>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</si>
  <si>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</si>
  <si>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</si>
  <si>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</si>
  <si>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</si>
  <si>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AD.3.2.2</t>
  </si>
  <si>
    <t xml:space="preserve">Responsable de SI/Líderes de los procesos
</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</si>
  <si>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</si>
  <si>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</si>
  <si>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</si>
  <si>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</si>
  <si>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</si>
  <si>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</si>
  <si>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</si>
  <si>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</si>
  <si>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</si>
  <si>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AD.3.3</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</si>
  <si>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</si>
  <si>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</si>
  <si>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</si>
  <si>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</si>
  <si>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</si>
  <si>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</si>
  <si>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 xml:space="preserve">
Revisar los acuerdos de confidencialidad, verificando que deben acordar que después de terminada la relación laboral o contrato seguirán vigentes por un periodo de tiempo.
</t>
  </si>
  <si>
    <t>AD.4</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</si>
  <si>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</si>
  <si>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</si>
  <si>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</si>
  <si>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</si>
  <si>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</si>
  <si>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</si>
  <si>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</si>
  <si>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</si>
  <si>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</si>
  <si>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</si>
  <si>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</si>
  <si>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</si>
  <si>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</si>
  <si>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</si>
  <si>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</si>
  <si>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</si>
  <si>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</si>
  <si>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</si>
  <si>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</si>
  <si>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</si>
  <si>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</si>
  <si>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</si>
  <si>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</si>
  <si>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</si>
  <si>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</si>
  <si>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</si>
  <si>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</si>
  <si>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</si>
  <si>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</si>
  <si>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</si>
  <si>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</si>
  <si>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</si>
  <si>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</si>
  <si>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</si>
  <si>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</si>
  <si>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</si>
  <si>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</si>
  <si>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</si>
  <si>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</si>
  <si>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</si>
  <si>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</si>
  <si>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</si>
  <si>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</si>
  <si>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</si>
  <si>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</si>
  <si>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</si>
  <si>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</si>
  <si>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</si>
  <si>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AD.4.3</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</si>
  <si>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</si>
  <si>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</si>
  <si>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</si>
  <si>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</si>
  <si>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</si>
  <si>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</si>
  <si>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</si>
  <si>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</si>
  <si>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</si>
  <si>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</si>
  <si>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</si>
  <si>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</si>
  <si>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</si>
  <si>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</si>
  <si>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</si>
  <si>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</si>
  <si>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</si>
  <si>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AD.5</t>
  </si>
  <si>
    <t>Responsable de la Continuidad</t>
  </si>
  <si>
    <t>AD.5.1</t>
  </si>
  <si>
    <t xml:space="preserve"> La continuidad de la seguridad de la información debe incluir en los sistemas de gestión de la continuidad del negocio de la Entidad.</t>
  </si>
  <si>
    <t>A.17.1</t>
  </si>
  <si>
    <t>AD.5.1.1</t>
  </si>
  <si>
    <t>A.17.1.1</t>
  </si>
  <si>
    <t>ID.BE-5
PR.IP-9</t>
  </si>
  <si>
    <t>AD.5.1.2</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</si>
  <si>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</si>
  <si>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</si>
  <si>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</si>
  <si>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</si>
  <si>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</si>
  <si>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</si>
  <si>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</si>
  <si>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</si>
  <si>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</si>
  <si>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 xml:space="preserve"> Asegurar la disponibilidad de las instalaciones de procesamiento de la información.</t>
  </si>
  <si>
    <t xml:space="preserve">A.17.2 </t>
  </si>
  <si>
    <t>AD.5.2.1</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</si>
  <si>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</si>
  <si>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</si>
  <si>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</si>
  <si>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AD.6</t>
  </si>
  <si>
    <t>Responsable de SI/Responsable de TICs/Control Interno</t>
  </si>
  <si>
    <t>AD.6.1</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</si>
  <si>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</si>
  <si>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</si>
  <si>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</si>
  <si>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</si>
  <si>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</si>
  <si>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</si>
  <si>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</si>
  <si>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</si>
  <si>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 xml:space="preserve">Solicite la relación de requisitos legales, reglamentarios, estatutarios, que le aplican a la Entidad (Normograma). 
Indague si existe un responsable de identificarlos y se definen los responsables para su cumplimiento.
</t>
  </si>
  <si>
    <t>AD.6.1.2</t>
  </si>
  <si>
    <t>A.18.1.2</t>
  </si>
  <si>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</si>
  <si>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</si>
  <si>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</si>
  <si>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</si>
  <si>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</si>
  <si>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</si>
  <si>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</si>
  <si>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</si>
  <si>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</si>
  <si>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</si>
  <si>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</si>
  <si>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</si>
  <si>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</si>
  <si>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AD.6.1.5</t>
  </si>
  <si>
    <t>n/a</t>
  </si>
  <si>
    <t>Reglamentación de controles criptográficos.</t>
  </si>
  <si>
    <t>A.18.1.5</t>
  </si>
  <si>
    <t>AD.6.2</t>
  </si>
  <si>
    <t xml:space="preserve">A.18.2 </t>
  </si>
  <si>
    <t>AD.6.2.1</t>
  </si>
  <si>
    <t>A.18.2.1</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</si>
  <si>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t>
  </si>
  <si>
    <t>AD.6.2.2</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</si>
  <si>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</si>
  <si>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</si>
  <si>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</si>
  <si>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</si>
  <si>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</si>
  <si>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</si>
  <si>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</si>
  <si>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</si>
  <si>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</si>
  <si>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</si>
  <si>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AD.7</t>
  </si>
  <si>
    <t>AD.7.1</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</si>
  <si>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</si>
  <si>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</si>
  <si>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</si>
  <si>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AD.7.2</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</si>
  <si>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</si>
  <si>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</si>
  <si>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</si>
  <si>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ENTIDADEVALUADA</t>
  </si>
  <si>
    <t>T.1</t>
  </si>
  <si>
    <t>Responsable de SI/Responsable de TICs</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</si>
  <si>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</si>
  <si>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</si>
  <si>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</si>
  <si>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</si>
  <si>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</si>
  <si>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</si>
  <si>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</si>
  <si>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</si>
  <si>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</si>
  <si>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r>
      <t xml:space="preserve">Revisar que la </t>
    </r>
    <r>
      <rPr>
        <sz val="11"/>
        <color theme="1"/>
        <rFont val="Calibri"/>
        <family val="2"/>
        <scheme val="minor"/>
      </rPr>
      <t>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r>
  </si>
  <si>
    <t>T.1.1.2</t>
  </si>
  <si>
    <t>Acceso a redes y a servicios en red</t>
  </si>
  <si>
    <t>Se debe permitir acceso de los usuarios a la red y a los servicios de red para los que hayan sido autorizados específicamente.</t>
  </si>
  <si>
    <t>A.9.1.2</t>
  </si>
  <si>
    <t>PR.AC-4
PR.DS-5
PR.PT-3</t>
  </si>
  <si>
    <r>
      <t xml:space="preserve">Revisar la </t>
    </r>
    <r>
      <rPr>
        <sz val="11"/>
        <color theme="1"/>
        <rFont val="Calibri"/>
        <family val="2"/>
        <scheme val="minor"/>
      </rPr>
      <t>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r>
  </si>
  <si>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</si>
  <si>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</si>
  <si>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</si>
  <si>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</si>
  <si>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</si>
  <si>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</si>
  <si>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</si>
  <si>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</si>
  <si>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</si>
  <si>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</si>
  <si>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</si>
  <si>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</si>
  <si>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</si>
  <si>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</si>
  <si>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</si>
  <si>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</si>
  <si>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</si>
  <si>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</si>
  <si>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</si>
  <si>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</si>
  <si>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</si>
  <si>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</si>
  <si>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</si>
  <si>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</si>
  <si>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</si>
  <si>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</si>
  <si>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</si>
  <si>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</si>
  <si>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</si>
  <si>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</si>
  <si>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</si>
  <si>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</si>
  <si>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</si>
  <si>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</si>
  <si>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</si>
  <si>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</si>
  <si>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</si>
  <si>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</si>
  <si>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</si>
  <si>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</si>
  <si>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</si>
  <si>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</si>
  <si>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</si>
  <si>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</si>
  <si>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</si>
  <si>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</si>
  <si>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</si>
  <si>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</si>
  <si>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</si>
  <si>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</si>
  <si>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</si>
  <si>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</si>
  <si>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</si>
  <si>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</si>
  <si>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</si>
  <si>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</si>
  <si>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</si>
  <si>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</si>
  <si>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</si>
  <si>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</si>
  <si>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</si>
  <si>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</si>
  <si>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</si>
  <si>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</si>
  <si>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</si>
  <si>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</si>
  <si>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</si>
  <si>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</si>
  <si>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</si>
  <si>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</si>
  <si>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</si>
  <si>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</si>
  <si>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</si>
  <si>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</si>
  <si>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</si>
  <si>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T.2</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</si>
  <si>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</si>
  <si>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</si>
  <si>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</si>
  <si>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</si>
  <si>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</si>
  <si>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</si>
  <si>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</si>
  <si>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</si>
  <si>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</si>
  <si>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</si>
  <si>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</si>
  <si>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</si>
  <si>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</si>
  <si>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</si>
  <si>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T.3</t>
  </si>
  <si>
    <t>Responsable de la seguridad física/Responsable de SI/Líderes de los procesos</t>
  </si>
  <si>
    <t>T.3.1</t>
  </si>
  <si>
    <t>Prevenir el acceso físico no autorizado, el daño y la interferencia a la información y a las instalaciones de procesamiento de información de la organización.</t>
  </si>
  <si>
    <t>A.11.1</t>
  </si>
  <si>
    <t>T.3.1.1</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</si>
  <si>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</si>
  <si>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</si>
  <si>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</si>
  <si>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</si>
  <si>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</si>
  <si>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</si>
  <si>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</si>
  <si>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</si>
  <si>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</si>
  <si>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</si>
  <si>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</si>
  <si>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</si>
  <si>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</si>
  <si>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</si>
  <si>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</si>
  <si>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</si>
  <si>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</si>
  <si>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</si>
  <si>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</si>
  <si>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</si>
  <si>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</si>
  <si>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</si>
  <si>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</si>
  <si>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</si>
  <si>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</si>
  <si>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</si>
  <si>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</si>
  <si>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</si>
  <si>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</si>
  <si>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T.3.1.6</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</si>
  <si>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</si>
  <si>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</si>
  <si>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</si>
  <si>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</si>
  <si>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</si>
  <si>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</si>
  <si>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</si>
  <si>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</si>
  <si>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</si>
  <si>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</si>
  <si>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</si>
  <si>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</si>
  <si>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</si>
  <si>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</si>
  <si>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</si>
  <si>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</si>
  <si>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</si>
  <si>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</si>
  <si>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</si>
  <si>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</si>
  <si>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</si>
  <si>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</si>
  <si>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</si>
  <si>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</si>
  <si>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</si>
  <si>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</si>
  <si>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</si>
  <si>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</si>
  <si>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</si>
  <si>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</si>
  <si>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</si>
  <si>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</si>
  <si>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</si>
  <si>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</si>
  <si>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</si>
  <si>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</si>
  <si>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</si>
  <si>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</si>
  <si>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</si>
  <si>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</si>
  <si>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</si>
  <si>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</si>
  <si>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</si>
  <si>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</si>
  <si>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</si>
  <si>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</si>
  <si>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</si>
  <si>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</si>
  <si>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</si>
  <si>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</si>
  <si>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</si>
  <si>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</si>
  <si>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</si>
  <si>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</si>
  <si>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</si>
  <si>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</si>
  <si>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</si>
  <si>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</si>
  <si>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</si>
  <si>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T.4</t>
  </si>
  <si>
    <t>Responsable de TICs/Responsable de SI</t>
  </si>
  <si>
    <t>T.4.1</t>
  </si>
  <si>
    <t>Asegurar las operaciones correctas y seguras de las instalaciones de procesamiento de información.</t>
  </si>
  <si>
    <t xml:space="preserve">A.12.1 </t>
  </si>
  <si>
    <t>T.4.1.1</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</si>
  <si>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</si>
  <si>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</si>
  <si>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</si>
  <si>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T.4.1.2</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</si>
  <si>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</si>
  <si>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</si>
  <si>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</si>
  <si>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</si>
  <si>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T.4.1.3</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</si>
  <si>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</si>
  <si>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</si>
  <si>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</si>
  <si>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</si>
  <si>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T.4.1.4</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</si>
  <si>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</si>
  <si>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</si>
  <si>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</si>
  <si>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</si>
  <si>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T.4.2</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</si>
  <si>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</si>
  <si>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</si>
  <si>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</si>
  <si>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</si>
  <si>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</si>
  <si>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</si>
  <si>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</si>
  <si>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</si>
  <si>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</si>
  <si>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T.4.3</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</si>
  <si>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</si>
  <si>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</si>
  <si>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</si>
  <si>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</si>
  <si>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</si>
  <si>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</si>
  <si>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</si>
  <si>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</si>
  <si>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T.4.4</t>
  </si>
  <si>
    <t>Registrar eventos y generar evidencia.</t>
  </si>
  <si>
    <t xml:space="preserve">A.12.4 </t>
  </si>
  <si>
    <t>T.4.4.1</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</si>
  <si>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</si>
  <si>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</si>
  <si>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</si>
  <si>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</si>
  <si>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T.4.4.2</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</si>
  <si>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</si>
  <si>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</si>
  <si>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</si>
  <si>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</si>
  <si>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T.4.4.3</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</si>
  <si>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</si>
  <si>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</si>
  <si>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</si>
  <si>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</si>
  <si>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T.4.4.4</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</si>
  <si>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</si>
  <si>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</si>
  <si>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</si>
  <si>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T.4.5</t>
  </si>
  <si>
    <t>Asegurar la integridad de los sistemas operacionales.</t>
  </si>
  <si>
    <t>A.12.5</t>
  </si>
  <si>
    <t>T.4.5.1</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</si>
  <si>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</si>
  <si>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</si>
  <si>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</si>
  <si>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</si>
  <si>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T.4.6</t>
  </si>
  <si>
    <t>Prevenir el aprovechamiento de las vulnerabilidades técnicas.</t>
  </si>
  <si>
    <t xml:space="preserve">A.12.6 </t>
  </si>
  <si>
    <t>T.4.6.1</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</si>
  <si>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</si>
  <si>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</si>
  <si>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</si>
  <si>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</si>
  <si>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T.4.6.2</t>
  </si>
  <si>
    <t>Se debe establecer e implementar las reglas para la instalación de software por parte de los usuarios.</t>
  </si>
  <si>
    <t xml:space="preserve">A.12.6.2 </t>
  </si>
  <si>
    <t>Revisar las restricciones y las reglas para la instalación de software por parte de los usuarios.</t>
  </si>
  <si>
    <t>T.4.7</t>
  </si>
  <si>
    <t>Minimizar el impacto de las actividades de auditoría sobre los sistemas operacionales.</t>
  </si>
  <si>
    <t xml:space="preserve">A.12.7 </t>
  </si>
  <si>
    <t>T.4.7.1</t>
  </si>
  <si>
    <t>Los requisitos y actividades de auditoría que involucran la verificación de los sistemas operativos se debe planificar y acordar cuidadosamente para minimizar las interrupciones en los procesos del negocio.</t>
  </si>
  <si>
    <t xml:space="preserve">A.12.7.1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</si>
  <si>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</si>
  <si>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T.5</t>
  </si>
  <si>
    <t>T.5.1</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</si>
  <si>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</si>
  <si>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</si>
  <si>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</si>
  <si>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</si>
  <si>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</si>
  <si>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</si>
  <si>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</si>
  <si>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</si>
  <si>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</si>
  <si>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</si>
  <si>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</si>
  <si>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</si>
  <si>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</si>
  <si>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</si>
  <si>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</si>
  <si>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</si>
  <si>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</si>
  <si>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</si>
  <si>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</si>
  <si>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T.5.2</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</si>
  <si>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</si>
  <si>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</si>
  <si>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</si>
  <si>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</si>
  <si>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</si>
  <si>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</si>
  <si>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</si>
  <si>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</si>
  <si>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</si>
  <si>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</si>
  <si>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</si>
  <si>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</si>
  <si>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</si>
  <si>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</si>
  <si>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</si>
  <si>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</si>
  <si>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</si>
  <si>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</si>
  <si>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</si>
  <si>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</si>
  <si>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</si>
  <si>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</si>
  <si>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</si>
  <si>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</si>
  <si>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T.6</t>
  </si>
  <si>
    <t>T.6.1</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</si>
  <si>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</si>
  <si>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</si>
  <si>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</si>
  <si>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</si>
  <si>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</si>
  <si>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</si>
  <si>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</si>
  <si>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</si>
  <si>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</si>
  <si>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</si>
  <si>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</si>
  <si>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</si>
  <si>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</si>
  <si>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</si>
  <si>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</si>
  <si>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</si>
  <si>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</si>
  <si>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</si>
  <si>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</si>
  <si>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</si>
  <si>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T.6.2</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</si>
  <si>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</si>
  <si>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</si>
  <si>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</si>
  <si>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</si>
  <si>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</si>
  <si>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</si>
  <si>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</si>
  <si>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</si>
  <si>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</si>
  <si>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</si>
  <si>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</si>
  <si>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</si>
  <si>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</si>
  <si>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</si>
  <si>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</si>
  <si>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</si>
  <si>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</si>
  <si>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</si>
  <si>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</si>
  <si>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</si>
  <si>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</si>
  <si>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</si>
  <si>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</si>
  <si>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</si>
  <si>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</si>
  <si>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</si>
  <si>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</si>
  <si>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</si>
  <si>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</si>
  <si>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</si>
  <si>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</si>
  <si>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</si>
  <si>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</si>
  <si>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</si>
  <si>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</si>
  <si>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</si>
  <si>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</si>
  <si>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</si>
  <si>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</si>
  <si>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</si>
  <si>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</si>
  <si>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</si>
  <si>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</si>
  <si>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</si>
  <si>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</si>
  <si>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</si>
  <si>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</si>
  <si>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</si>
  <si>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</si>
  <si>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</si>
  <si>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T.6.3</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</si>
  <si>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</si>
  <si>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</si>
  <si>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</si>
  <si>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</si>
  <si>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</si>
  <si>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</si>
  <si>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</si>
  <si>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T.7.</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</si>
  <si>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</si>
  <si>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</si>
  <si>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</si>
  <si>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</si>
  <si>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</si>
  <si>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</si>
  <si>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</si>
  <si>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</si>
  <si>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</si>
  <si>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r>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r>
    <r>
      <rPr>
        <b/>
        <sz val="11"/>
        <color theme="1"/>
        <rFont val="Calibri"/>
        <family val="2"/>
        <scheme val="minor"/>
      </rPr>
      <t/>
    </r>
  </si>
  <si>
    <t>T.7.1.2</t>
  </si>
  <si>
    <t>Reporte de eventos de seguridad de la información</t>
  </si>
  <si>
    <t>Los eventos de seguridad de la información se debe informar a través de los canales de gestión apropiados, tan pronto como sea posible.</t>
  </si>
  <si>
    <t xml:space="preserve">A.16.1.2 </t>
  </si>
  <si>
    <t>DE.DP-4</t>
  </si>
  <si>
    <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theme="1"/>
        <rFont val="Calibri"/>
        <family val="2"/>
        <scheme val="minor"/>
      </rPr>
      <t xml:space="preserve">Tenga en cuenta para la calificación:
</t>
    </r>
    <r>
      <rPr>
        <sz val="11"/>
        <color theme="1"/>
        <rFont val="Calibri"/>
        <family val="2"/>
        <scheme val="minor"/>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</si>
  <si>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</si>
  <si>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</si>
  <si>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</si>
  <si>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</si>
  <si>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</si>
  <si>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</si>
  <si>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</si>
  <si>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</si>
  <si>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</si>
  <si>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</si>
  <si>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</si>
  <si>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</si>
  <si>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T.7.1.5</t>
  </si>
  <si>
    <t>Respuesta a incidentes de seguridad de la información</t>
  </si>
  <si>
    <t>Se debe dar respuesta a los incidentes de seguridad de la información de acuerdo con procedimientos documentados.</t>
  </si>
  <si>
    <t xml:space="preserve">A.16.1.5 </t>
  </si>
  <si>
    <t>RS.RP-1
RS.AN-1
RS.MI-2
RC.RP-1
RC.RP-1</t>
  </si>
  <si>
    <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theme="1"/>
        <rFont val="Calibri"/>
        <family val="2"/>
        <scheme val="minor"/>
      </rPr>
      <t>Tenga en cuenta para la calificación:</t>
    </r>
    <r>
      <rPr>
        <sz val="11"/>
        <color theme="1"/>
        <rFont val="Calibri"/>
        <family val="2"/>
        <scheme val="minor"/>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</si>
  <si>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</si>
  <si>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</si>
  <si>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</si>
  <si>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</si>
  <si>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</si>
  <si>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t xml:space="preserve">De acuerdo a la NIST se debe entender cual fue el impacto del incidente. Las lecciones aprendidas deben ser usadas para actualizar los planes de respuesta a los incidentes de SI. 
</t>
    </r>
    <r>
      <rPr>
        <b/>
        <sz val="11"/>
        <color theme="1"/>
        <rFont val="Calibri"/>
        <family val="2"/>
        <scheme val="minor"/>
      </rPr>
      <t xml:space="preserve">
Tenga en cuenta para la calificación:</t>
    </r>
    <r>
      <rPr>
        <sz val="11"/>
        <color theme="1"/>
        <rFont val="Calibri"/>
        <family val="2"/>
        <scheme val="minor"/>
      </rPr>
      <t xml:space="preserve">
La Entidad aprende continuamente sobre
los incidentes de seguridad presentados.
</t>
    </r>
    <r>
      <rPr>
        <b/>
        <sz val="11"/>
        <color theme="1"/>
        <rFont val="Calibri"/>
        <family val="2"/>
        <scheme val="minor"/>
      </rPr>
      <t/>
    </r>
  </si>
  <si>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</si>
  <si>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</si>
  <si>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</si>
  <si>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</si>
  <si>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</si>
  <si>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</si>
  <si>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</si>
  <si>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ID</t>
  </si>
  <si>
    <t>NIVEL DE CUMPLIMIENTO PHVA</t>
  </si>
  <si>
    <t>PLANIFICACIÓN</t>
  </si>
  <si>
    <t>P.1</t>
  </si>
  <si>
    <t>Responsable SI</t>
  </si>
  <si>
    <t>Se debe determinar los límites y la aplicabilidad del SGSI para establecer su alcance.</t>
  </si>
  <si>
    <t xml:space="preserve">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
</t>
  </si>
  <si>
    <t>P.2</t>
  </si>
  <si>
    <t>Políticas de seguridad y privacidad de la información</t>
  </si>
  <si>
    <t>P.3</t>
  </si>
  <si>
    <t>La información documentada se debe controlar para asegurar que:
a. Esté disponible y adecuado para su uso, cuando y donde se requiere
b. Esté protegida adecuadamente.</t>
  </si>
  <si>
    <t xml:space="preserve">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</si>
  <si>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t>
  </si>
  <si>
    <t xml:space="preserve">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
6) Se cuenta con un presupuesto formalmente asignado a las actividades del SGSI (por ejemplo campañas de sensibilización en seguridad de la información) </t>
  </si>
  <si>
    <t>P.5</t>
  </si>
  <si>
    <t>P.6</t>
  </si>
  <si>
    <t>Metodología de análisis y valoración de riesgos e informe de análisis de riesgos</t>
  </si>
  <si>
    <t xml:space="preserve">1) Solicite a la entidad la metodología y criterios de riesgo de seguridad, aprobado por la alta Dirección que incluya: 
1. Criterios de Aceptación de Riesgos o tolerancia al riesgo que han sido informados por la alta Dirección.
2. Criterios para realizar evaluaciones de riesgos.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</si>
  <si>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ID.RA-5
ID.RM-1 
ID.RM-2
ID.RM-3</t>
  </si>
  <si>
    <t>P.8</t>
  </si>
  <si>
    <t>Los riesgos deben ser tratados para mitigarlos y llevarlos a niveles tolerables por la Entidad</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</si>
  <si>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</si>
  <si>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ID.RA-6
ID.RM-1
ID.RM-2
ID.RM-3</t>
  </si>
  <si>
    <t>Modelo de Seguridad y Privacidad de la Información, componente planificación</t>
  </si>
  <si>
    <t>P.9</t>
  </si>
  <si>
    <t>PROMEDIO</t>
  </si>
  <si>
    <t>IMPLEMENTACIÓN</t>
  </si>
  <si>
    <t>I.1</t>
  </si>
  <si>
    <t>Estrategia que se debe ejecutar con las actividades para lograr la implementación y puesta en marcha del MSPI de  la entidad.</t>
  </si>
  <si>
    <t>Solicite y evalue el documento con la estrategia de planificación y control operacional, revisado y aprobado por la alta Dirección.</t>
  </si>
  <si>
    <t>componente implementación</t>
  </si>
  <si>
    <t>I.2</t>
  </si>
  <si>
    <t>Implementación de controles</t>
  </si>
  <si>
    <t>Grado de implementación de controles del Anexo A de la ISO 27001</t>
  </si>
  <si>
    <t>I.3</t>
  </si>
  <si>
    <t>Porcentaje de avance en la ejecución de los planes de tratamiento</t>
  </si>
  <si>
    <t>Verifique los compromisos de avance en el plan de tratamiento de riesgos y el grado de cumplimiento de los mismos y genere un dato con el porcentaje de avance.</t>
  </si>
  <si>
    <t>I.4</t>
  </si>
  <si>
    <t>I.5</t>
  </si>
  <si>
    <t>Indicadores de gestión del MSPI definidos</t>
  </si>
  <si>
    <t>Solicite los Indicadores de gestión del MSPI definidos, revisados y aprobados por la alta Dirección.</t>
  </si>
  <si>
    <t>EVALUACIÓN DE DESEMPEÑO</t>
  </si>
  <si>
    <t>E.1</t>
  </si>
  <si>
    <t>Plan para evaluar el desempeño y eficacia del MSPI a través de instrumentos que permita determinar la efectividad de la implantación del MSPI.</t>
  </si>
  <si>
    <t>componente evaluación del desempeño</t>
  </si>
  <si>
    <t>E.2</t>
  </si>
  <si>
    <t>Control Interno</t>
  </si>
  <si>
    <t>Auditoría Interna</t>
  </si>
  <si>
    <t>Plan de auditoría interna</t>
  </si>
  <si>
    <t>E.3</t>
  </si>
  <si>
    <t>Evaluación y seguimiento a los compromisos establecidos para ejecutar el plan de tratamiento de riesgos.</t>
  </si>
  <si>
    <t>MEJORA CONTINUA</t>
  </si>
  <si>
    <t>M.1</t>
  </si>
  <si>
    <t>Resultados consolidados del componente evaluación de desempeño</t>
  </si>
  <si>
    <t xml:space="preserve">Solicite y evalue el documento con el plan de seguimiento, evaluación y análisis para el  MSPI, revisado y aprobado por la alta Dirección. </t>
  </si>
  <si>
    <t>componente mejora continua</t>
  </si>
  <si>
    <t>M.2</t>
  </si>
  <si>
    <t>Comunicación delos resultados y plan para subsanar los hallazgos y oportunidades de mejora.</t>
  </si>
  <si>
    <r>
      <t xml:space="preserve">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
    </r>
    <r>
      <rPr>
        <b/>
        <sz val="11"/>
        <color theme="1"/>
        <rFont val="Calibri"/>
        <family val="2"/>
        <scheme val="minor"/>
      </rPr>
      <t>Tenga en cuenta para la calificación que:</t>
    </r>
    <r>
      <rPr>
        <sz val="11"/>
        <color theme="1"/>
        <rFont val="Calibri"/>
        <family val="2"/>
        <scheme val="minor"/>
      </rPr>
      <t xml:space="preserve">
1) Elaboración de planes de mejora es 60
2) Se implementan las acciones correctivas y planes de mejora es 80
</t>
    </r>
  </si>
  <si>
    <t>REQUISITO</t>
  </si>
  <si>
    <t>HOJA</t>
  </si>
  <si>
    <t>ELEMENTO</t>
  </si>
  <si>
    <t>CALIFICACIÓN  OBTENIDA</t>
  </si>
  <si>
    <t>NIVEL 1
INICIAL</t>
  </si>
  <si>
    <t>CUMPLIMIENTO
NIVEL INICIAL</t>
  </si>
  <si>
    <t>NIVEL 2
GESTIONADO</t>
  </si>
  <si>
    <t xml:space="preserve">CUMPLIMIENTO
NIVEL GESTIONADO
</t>
  </si>
  <si>
    <t>NIVEL 3
DEFINIDO</t>
  </si>
  <si>
    <t xml:space="preserve">CUMPLIMIENTO
NIVEL DEFINIDO
</t>
  </si>
  <si>
    <t>NIVEL 4
GESTIONADO
CUANTITATIVAMENTE</t>
  </si>
  <si>
    <t xml:space="preserve">CUMPLIMIENTO
NIVEL 4
GESTIONADO
CUANTITATIVAMENTE
</t>
  </si>
  <si>
    <t>NIVEL 5
OPTIMIZADO</t>
  </si>
  <si>
    <t>CUMPLIMIENTO
NIVEL 5
OPTIMIZADO</t>
  </si>
  <si>
    <t>Administrativas</t>
  </si>
  <si>
    <t>Se clasifican los activos de información lógicos y físicos de la Entidad.</t>
  </si>
  <si>
    <t>Existe la necesidad de implementar el Modelo de Seguridad y Privacidad de la Información, para definir políticas, procesos y procedimientos claros para dar una respuesta proactiva a las amenazas que se presenten en la Entidad.</t>
  </si>
  <si>
    <t>PHVA</t>
  </si>
  <si>
    <t>1. Si se tratan temas de seguridad y privacidad de la información en los comités del modelo integrado de gestión, coloque 20
2.Los temas de seguridad de la información se tratan en los comités directivos interdisciplinarios de la Entidad, con regularidad, coloque 40</t>
  </si>
  <si>
    <t>Madurez</t>
  </si>
  <si>
    <t>R5</t>
  </si>
  <si>
    <t>Establecer y documentar el alcance, limites, política, procedimientos, roles y responsabilidades y del Modelo de Seguridad y Privacidad de la Información.</t>
  </si>
  <si>
    <t>Determinar el impacto que generan los eventos que atenten contra la integridad, disponibilidad y confidencialidad de la información de la Entidad.</t>
  </si>
  <si>
    <t>R9</t>
  </si>
  <si>
    <t xml:space="preserve">Aprobación de la alta dirección, documentada y firmada, para la Implementación del Modelo de Seguridad y Privacidad de la Información. </t>
  </si>
  <si>
    <t>Identificar los riesgos asociados con la información, físicos, lógicos, identificando sus vulnerabilidades y amenazas.</t>
  </si>
  <si>
    <t>Los roles de seguridad y privacidad de la información están bien definidos y se lleva un registro de las actividades de cada uno.</t>
  </si>
  <si>
    <t>Dispositivos para movilidad y teletrabajo</t>
  </si>
  <si>
    <t>Protección contra código malicioso</t>
  </si>
  <si>
    <t>Copias de seguridad</t>
  </si>
  <si>
    <t>Gestión de la vulnerabilidad técnica</t>
  </si>
  <si>
    <t>Seguridad ligada a los recursos humanos, antes de la contratación</t>
  </si>
  <si>
    <t>Seguridad ligada a los recursos humanos, durante la contratación</t>
  </si>
  <si>
    <t>Seguridad ligada a los recursos humanos, al cese o cambio de puesto de trabajo</t>
  </si>
  <si>
    <t>Requisitos de negocio para el control de accesos.</t>
  </si>
  <si>
    <t>Responsabilidades del usuario frente al control de accesos</t>
  </si>
  <si>
    <t>Seguridad física y ambiental en áreas seguras</t>
  </si>
  <si>
    <t>Seguridad física y ambiental de los equipos</t>
  </si>
  <si>
    <t>Responsabilidades y procedimientos de operación</t>
  </si>
  <si>
    <t>Seguridad en la operativa, control del software en explotación</t>
  </si>
  <si>
    <t>Gestión de la seguridad en las redes.</t>
  </si>
  <si>
    <t>Intercambio de información con partes externas</t>
  </si>
  <si>
    <t>Adquisición, desarrollo y mantenimiento de los sistemas de información, requisitos de seguridad de los sistemas de información.</t>
  </si>
  <si>
    <t>Adquisición, desarrollo y mantenimiento de los sistemas de información, seguridad en los procesos de desarrollo y soporte.</t>
  </si>
  <si>
    <t>Adquisición, desarrollo y mantenimiento de los sistemas de información, datos de prueba.</t>
  </si>
  <si>
    <t>Gestión de incidentes en la seguridad de la información, notificación de los eventos de seguridad de la información.</t>
  </si>
  <si>
    <t>Gestión de incidentes en la seguridad de la información, notificación de puntos débiles de la seguridad.</t>
  </si>
  <si>
    <t>Gestión de incidentes en la seguridad de la información, recopilación de evidencias.</t>
  </si>
  <si>
    <t>Implantación de la continuidad de la seguridad de la información.</t>
  </si>
  <si>
    <t>Seguridad de la información en las relaciones con suministradores.</t>
  </si>
  <si>
    <t>Gestión de la prestación del servicio por suministradores.</t>
  </si>
  <si>
    <t>Se implementa el plan de tratamiento de riesgos y las medidas necesarias para mitigar la materialización de las amenazas.</t>
  </si>
  <si>
    <t>Se utilizan indicadores de cumplimiento para establecer si las políticas de seguridad y privacidad de la información y las clausulas establecidas por la organización en los contratos de trabajo, son acatadas
correctamente. Se deben generar informes del desempeño de la operación del MSPI, con la medición de los indicadores de gestión definidos.</t>
  </si>
  <si>
    <t>1) Se realizan pruebas y ventanas de mantenimiento (simulacro), para determinar la efectividad de los planes de respuesta de incidentes, es 60.
2) Si La Entidad aprende continuamente sobre los incidentes de seguridad presentados, es 80.</t>
  </si>
  <si>
    <t>Registro de actividades en seguridad (bitácora operativa).</t>
  </si>
  <si>
    <t>1) Elaboración de planes de mejora es 60
2) Se implementan las acciones correctivas y planes de mejora es 80</t>
  </si>
  <si>
    <t>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t>
  </si>
  <si>
    <t>Gestión de acceso de usuario.</t>
  </si>
  <si>
    <t xml:space="preserve">T.1.2 </t>
  </si>
  <si>
    <t>Control de acceso a sistemas y aplicaciones</t>
  </si>
  <si>
    <t>Controles Criptográficos</t>
  </si>
  <si>
    <t>Consideraciones de las auditorías de los sistemas de información.</t>
  </si>
  <si>
    <r>
      <t>Seguridad en la operativa,</t>
    </r>
    <r>
      <rPr>
        <b/>
        <sz val="11"/>
        <color theme="1"/>
        <rFont val="Calibri"/>
        <family val="2"/>
        <scheme val="minor"/>
      </rPr>
      <t xml:space="preserve"> </t>
    </r>
    <r>
      <rPr>
        <sz val="11"/>
        <color theme="1"/>
        <rFont val="Calibri"/>
        <family val="2"/>
        <scheme val="minor"/>
      </rPr>
      <t>registro de actividad y supervisión.</t>
    </r>
  </si>
  <si>
    <t>Cumplimiento de los requisitos legales y contractuales.</t>
  </si>
  <si>
    <t>FUNCIÓN NIST</t>
  </si>
  <si>
    <t>SUBCATEGORIA NIST</t>
  </si>
  <si>
    <t>CONTROL ANEXO A ISO 27001</t>
  </si>
  <si>
    <t xml:space="preserve">CALIFICACIÓN </t>
  </si>
  <si>
    <t>DE.AE-1, DE.AE-3, DE.AE-4, DE.AE-5</t>
  </si>
  <si>
    <t>DE.AE-1</t>
  </si>
  <si>
    <t>La efectividad de las tecnologías de protección se comparte con las partes autorizadas y apropiadas.</t>
  </si>
  <si>
    <t>ID.BE-2</t>
  </si>
  <si>
    <t>ID.GV-4</t>
  </si>
  <si>
    <t>RS.CO-4, RS.CO-5</t>
  </si>
  <si>
    <t>RC.CO-1, RC.CO-2, RC.CO-3</t>
  </si>
  <si>
    <t>ID.RA-3</t>
  </si>
  <si>
    <t>Las amenazas internas y externas son identificadas y documentadas.</t>
  </si>
  <si>
    <t>RS.IM-2</t>
  </si>
  <si>
    <t>Las estrategias de respuesta se actualizan</t>
  </si>
  <si>
    <t>ID.BE-3</t>
  </si>
  <si>
    <t>ID.RA-4</t>
  </si>
  <si>
    <t xml:space="preserve">Los impactos potenciales en la entidad y su probabilidad son identificados </t>
  </si>
  <si>
    <t>RC.IM-1, RC.IM-2</t>
  </si>
  <si>
    <t>Los planes de recuperación y los procesos son mejorados incorporando las lecciones aprendidas para actividades futuras:
1) Los planes de recuperación incorporan las lecciones aprendidas.
2)  Las estrategias de recuperación son actualizadas.</t>
  </si>
  <si>
    <t>PR.IP-7</t>
  </si>
  <si>
    <t>Los procesos de protección son continuamente mejorados</t>
  </si>
  <si>
    <t>DE.CM-1, DE.CM-2, DE.CM-7</t>
  </si>
  <si>
    <t>ID.AM-6</t>
  </si>
  <si>
    <t>PR.AT-2</t>
  </si>
  <si>
    <t>PR.AT-3</t>
  </si>
  <si>
    <t>PR.AT-4</t>
  </si>
  <si>
    <t>PR.AT-5</t>
  </si>
  <si>
    <t>DE.DP-1</t>
  </si>
  <si>
    <t>RS.CO-1</t>
  </si>
  <si>
    <t>PR.AC-4</t>
  </si>
  <si>
    <t>RS.CO-3</t>
  </si>
  <si>
    <t>PR.AT-1</t>
  </si>
  <si>
    <t>ID AM-1</t>
  </si>
  <si>
    <t>ID AM-2</t>
  </si>
  <si>
    <t>ID.AM-5</t>
  </si>
  <si>
    <t>PR.DS-1</t>
  </si>
  <si>
    <t>PR.DS-2</t>
  </si>
  <si>
    <t>PR.DS-3</t>
  </si>
  <si>
    <t>PR.IP-6</t>
  </si>
  <si>
    <t>Técnicas</t>
  </si>
  <si>
    <t>PR.PT-3</t>
  </si>
  <si>
    <t>PR.MA-2</t>
  </si>
  <si>
    <t>PR.IP-3</t>
  </si>
  <si>
    <t>PR.DS-6</t>
  </si>
  <si>
    <t>DE.CM-4</t>
  </si>
  <si>
    <t>RS.MI-2</t>
  </si>
  <si>
    <t>PR.DS-4</t>
  </si>
  <si>
    <t>DE.CM-3</t>
  </si>
  <si>
    <t>RS.AN-1</t>
  </si>
  <si>
    <t>DE.CM-5</t>
  </si>
  <si>
    <t>ID.RA-5</t>
  </si>
  <si>
    <t>DE.CM-8</t>
  </si>
  <si>
    <t>RS.MI-3</t>
  </si>
  <si>
    <t>PR.AC-5</t>
  </si>
  <si>
    <t>PR.PT-4</t>
  </si>
  <si>
    <t>ID.AM-3</t>
  </si>
  <si>
    <t>PR.IP-9</t>
  </si>
  <si>
    <t>DE.AE-2</t>
  </si>
  <si>
    <t>RS.AN-4</t>
  </si>
  <si>
    <t>RS.RP-1</t>
  </si>
  <si>
    <t>RC.RP-1</t>
  </si>
  <si>
    <t>DE.DP-5</t>
  </si>
  <si>
    <t>RS.AN-2</t>
  </si>
  <si>
    <t>RS.IM-1</t>
  </si>
  <si>
    <t>PR.IP-10</t>
  </si>
  <si>
    <t>ID.BE-1</t>
  </si>
  <si>
    <t>FTIC-LP-09-15
INSTRUMENTO DE IDENTIFICACIÓN DE LA LINEA BASE DE SEGURIDAD ADMINISTRATIVA Y TÉCNICA
HOJA LEVANTAMIENTO DE INFORMACIÓN</t>
  </si>
  <si>
    <t>ID REQUISITO</t>
  </si>
  <si>
    <t>R1</t>
  </si>
  <si>
    <t>R2</t>
  </si>
  <si>
    <t>R3</t>
  </si>
  <si>
    <t>R4</t>
  </si>
  <si>
    <t>R6</t>
  </si>
  <si>
    <t>R7</t>
  </si>
  <si>
    <t>R8</t>
  </si>
  <si>
    <t>LIMITE DE MADUREZ INICIAL</t>
  </si>
  <si>
    <t>R10</t>
  </si>
  <si>
    <t>R11</t>
  </si>
  <si>
    <t>R12</t>
  </si>
  <si>
    <t>R13</t>
  </si>
  <si>
    <t>R14</t>
  </si>
  <si>
    <t>R15</t>
  </si>
  <si>
    <t>R16</t>
  </si>
  <si>
    <t>R17</t>
  </si>
  <si>
    <t>R18</t>
  </si>
  <si>
    <t>R19</t>
  </si>
  <si>
    <t>LIMITE DE MADUREZ GESTIONADO</t>
  </si>
  <si>
    <t>R20</t>
  </si>
  <si>
    <t>R21</t>
  </si>
  <si>
    <t>R22</t>
  </si>
  <si>
    <t>R23</t>
  </si>
  <si>
    <t>R24</t>
  </si>
  <si>
    <t>R25</t>
  </si>
  <si>
    <t>R26</t>
  </si>
  <si>
    <t>R27</t>
  </si>
  <si>
    <t>R28</t>
  </si>
  <si>
    <t>R29</t>
  </si>
  <si>
    <t>R30</t>
  </si>
  <si>
    <t>R31</t>
  </si>
  <si>
    <t>R32</t>
  </si>
  <si>
    <t>R33</t>
  </si>
  <si>
    <t>R34</t>
  </si>
  <si>
    <t>R35</t>
  </si>
  <si>
    <t>R36</t>
  </si>
  <si>
    <t>R37</t>
  </si>
  <si>
    <t>R38</t>
  </si>
  <si>
    <t>R39</t>
  </si>
  <si>
    <t>R40</t>
  </si>
  <si>
    <t>LIMITE DE MADUREZ DEFINIDO</t>
  </si>
  <si>
    <t>R41</t>
  </si>
  <si>
    <t>R42</t>
  </si>
  <si>
    <t>R43</t>
  </si>
  <si>
    <t>R44</t>
  </si>
  <si>
    <t>R45</t>
  </si>
  <si>
    <t>R46</t>
  </si>
  <si>
    <t>R47</t>
  </si>
  <si>
    <t>R48</t>
  </si>
  <si>
    <t>R49</t>
  </si>
  <si>
    <t>R50</t>
  </si>
  <si>
    <t>R51</t>
  </si>
  <si>
    <t>R52</t>
  </si>
  <si>
    <t>R53</t>
  </si>
  <si>
    <t>LIMITE DE MADUREZ GESTIONADO CUANTITATIVAMENTE</t>
  </si>
  <si>
    <t>R55</t>
  </si>
  <si>
    <t>LIMITE DE MADUREZ OPTIMIZADO</t>
  </si>
  <si>
    <t>ID/ITEM</t>
  </si>
  <si>
    <t>3.1 INSTRUMENTO DE EVALUACIÓN: Nivel de cumplimiento de acuerdo al ciglo PHVA del modelo de seguridad</t>
  </si>
  <si>
    <t>Respecto al modelo de seguridad</t>
  </si>
  <si>
    <t>Para entidades de orden nacional obligadas</t>
  </si>
  <si>
    <t>Para entidades de orden territorial A</t>
  </si>
  <si>
    <t>NIVEL</t>
  </si>
  <si>
    <t>CUMPLE?</t>
  </si>
  <si>
    <t>OPTIMIZADO</t>
  </si>
  <si>
    <t>GESTIONADO
CUANTITATIVAMENTE</t>
  </si>
  <si>
    <t xml:space="preserve"> DEFINIDO</t>
  </si>
  <si>
    <t>GESTIONADO</t>
  </si>
  <si>
    <t>INICIAL</t>
  </si>
  <si>
    <t>Nivel de madurez alcanzado</t>
  </si>
  <si>
    <t>FUNCION CSF</t>
  </si>
  <si>
    <t>Inclusión de la seguridad de la información en la gestión de proyectos</t>
  </si>
  <si>
    <t>Reporte de eventos e incidentes de seguridad de la información de los últimos 12 meses.</t>
  </si>
  <si>
    <t>Análisis de Contexto</t>
  </si>
  <si>
    <t>Documento con el consolidado de las auditorías realizadas de acuerdo con el plan de auditorías,  revisado y aprobado por la alta dirección y verifique como se asegura que los hallazgos, brechas, debilidades y oportunidades de mejora se subsanen, para asegurar la mejora continua.</t>
  </si>
  <si>
    <t>La detección de actividades anómalas se realiza oportunamente y se entiende el impacto potencial de los eventos:
1) Se establece y gestiona una línea base de las operaciones de red, los flujos de datos esperados para usuarios y sistemas.
2) Se agregan y correlacionan datos de evento de múltiples fuentes y sensores.
3) Se determina el impacto de los eventos
4) Se han establecido los umbrales de alerta de los incidentes.</t>
  </si>
  <si>
    <t>Las actividades de respuesta son coordinadas con las partes interesadas tanto internas como externas, según sea apropiado, para incluir soporte externo de entidades o agencias estatales o legales.:
1) Los planes de respuesta a incidentes están coordinados con las partes interesadas de manera consistente.
2) De manera voluntaria se comparte información con partes interesadas externas para alcanzar una conciencia más amplia de la situación de ciberseguridad.</t>
  </si>
  <si>
    <t>Las actividades de restauración son coordinadas con las partes internas y externas, como los centros de coordinación, proveedores de servicios de Internet, los dueños de los sistemas atacados, las víctimas, otros CSIRT, y proveedores.:
1) Se gestionan las comunicaciones hacia el público.
2) Se procura la no afectación de la reputación o la reparación de la misma.
3) Las actividades de recuperación son comunicadas a las partes interesadas internas y a los grupos de gerentes y directores.</t>
  </si>
  <si>
    <t>Las prioridades relacionadas con la misión, objetivos y actividades de la Entidad son establecidas y comunicadas.</t>
  </si>
  <si>
    <t xml:space="preserve">Los sistemas de información y los activos son monitoreados a intervalos discretos para identificar los eventos de ciberseguridad y verificar la efectividad de las medidas de protección:
1)  La red es monitoreada para detectar eventos potenciales de ciberseguridad.
2) El ambiente físico es monitoreados para detectar eventos potenciales de ciberseguridad.
3) Se monitorea en búsqueda de eventos como personal no autorizado, u otros eventos relacionados con  conexiones, dispositivos y software. </t>
  </si>
  <si>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</si>
  <si>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1. Si Los funcionarios de la Entidad no tienen conciencia de la seguridad y privacidad de la información y se han diseñado programas para los funcionarios de conciencia y comunicación, de las políticas de seguridad y privacidad de la información, están en 20.
2. Si se observa en los funcionarios una conciencia de seguridad y privacidad de la información y los planes de toma de conciencia y comunicación, de las políticas de seguridad y privacidad de la información, están aprobados y documentados, por la alta Dirección, están en 40.
3. Si se han ejecutado los planes de toma de conciencia, comunicación y divulgación, de las políticas de seguridad y privacidad de la información, aprobados por la alta Dirección, , están en 60.</t>
  </si>
  <si>
    <t>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</si>
  <si>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</si>
  <si>
    <t>1. Si se cuentan con procedimientos que indican a los funcionarios como manejar la información y los activos de información en forma segura. Se tienen documentados los controles físicos y lógicos que se han definido en la Entidad, con los cuales se busca preservar la seguridad y privacidad de la información, aprobado por la alta Dirección, están en 40.
2. Si se han divulgado e implementado los controles físicos y lógicos que se han definido en la entidad, con los cuales se busca preservar la seguridad y privacidad de la información, están en 60.</t>
  </si>
  <si>
    <t xml:space="preserve">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 están en 40.
Si se reconoce la importancia de ampliar los planes de continuidad del negocio a otros procesos, pero aun no se pueden incluir ni trabajar con ellos, están en 60.
</t>
  </si>
  <si>
    <t>Se realizan pruebas de manera sistemática a los controles, para determinar si están funcionando de manera adecuada. Se deben generar informes del desempeño de la operación del MSPI, con la revisión y verificación continua de los controles implementados. También se generan informes de auditorías de acuerdo a lo establecido en el plan de auditorías de la entidad.
Se realizan pruebas de efectividad en la Entidad, para detectar vulnerabilidades (físicas, lógicas y humanas) y accesos no autorizados a activos de información críticos.</t>
  </si>
  <si>
    <t>Se realizan pruebas a las aplicaciones o software desarrollado “in house” para determinar que cumplen con los requisitos de seguridad y privacidad de la información</t>
  </si>
  <si>
    <t>INSTITUTO NACIONAL PARA CIEGOS INCI</t>
  </si>
  <si>
    <t>planeacion@inci.gov.co</t>
  </si>
  <si>
    <t>Ricardo Hernández Mateus.</t>
  </si>
  <si>
    <t>Orientar la planeación y ejecución de políticas públicas nacionales y territoriales para garantizar la educación inclusiva de las personas con discapacidad visual; promover su movilización y participación para el ejercicio efectivo de sus derechos.</t>
  </si>
  <si>
    <t>https://www.inci.gov.co/transparencia/34-organigrama</t>
  </si>
  <si>
    <t>Planeación</t>
  </si>
  <si>
    <t>http://www.inci.gov.co/transparencia/misión-y-visión</t>
  </si>
  <si>
    <t>En construcción</t>
  </si>
  <si>
    <t>En proceso de actualización</t>
  </si>
  <si>
    <t>Resolución No. 20161010000683 del 16-03-2016</t>
  </si>
  <si>
    <t>Resolución de la politica de seguridad y privacidad de la información</t>
  </si>
  <si>
    <t>Resolución No. 20161010000683 del 16-03-2016
Manual de Funciones</t>
  </si>
  <si>
    <t>Documento elaborado de diagnóstico, ejecución (Contrato en 2018) y mantenimiento (Contrato en 2019): Transición IPV4 a IPV6</t>
  </si>
  <si>
    <t>Resolución  No. 2019100001973, POLITICA ADMIN RIESGO</t>
  </si>
  <si>
    <t xml:space="preserve">Mapa de Riesgos </t>
  </si>
  <si>
    <t>Acuerdo de confidencialidad en documentos contractuales
Resolución No. 20161010000683 del 16-03-2016</t>
  </si>
  <si>
    <t>Codigo unico disciplinario ley 734 de 2002</t>
  </si>
  <si>
    <t>Proceso Informatica y Técnologia depende de la OA Planeación (Decreto 1006 de 2004)</t>
  </si>
  <si>
    <t>Oficio de confidencialidad firmado con el MEN, para el SIMAT</t>
  </si>
  <si>
    <t>\\192.168.1.2\Compartida\SIG\Procesos de Apoyo\Informática y Tecnología\Plan\Vigente</t>
  </si>
  <si>
    <t>Plan de contingencia INCI</t>
  </si>
  <si>
    <t>Normograma (Proceso Gestión Juridica en el SIG)
Resolución No. 20161010000683 del 16-03-2016</t>
  </si>
  <si>
    <t>Resolución No. 20161010000683 del 16-03-2016;
Planes de Tecnología
Proceso Informatica y tecnología</t>
  </si>
  <si>
    <t>Indicadores en plantilla de servicios de TI</t>
  </si>
  <si>
    <t>Declaración aplicabilidad 27002</t>
  </si>
  <si>
    <t xml:space="preserve">Politica de Administración  del Riesgo Resol 20191010002213 
Mapa de Riesgos vigente </t>
  </si>
  <si>
    <t>Seguimiento al Plan Trtamiento de Riesgos de Seguridad de la Información 
(http://www.inci.gov.co/transparencia/61-politicas-y-lineamientos-2020)</t>
  </si>
  <si>
    <t xml:space="preserve">Asesora Dirección General con funciones Control Interno </t>
  </si>
  <si>
    <t>Coordinadora Grupo gestión Human y de la Información</t>
  </si>
  <si>
    <t>Supervisores por Dependencia (identifican necesidades)
Oficina Planeación (elabora, evalua y ajusta Plan Adquisiciones) 
Oficina Juridica (elabora contratación)</t>
  </si>
  <si>
    <t>Comité Institucional de Gestión y Desempeño</t>
  </si>
  <si>
    <t>Secetario General</t>
  </si>
  <si>
    <t>Jefe Oficina Asesora Planeación</t>
  </si>
  <si>
    <t xml:space="preserve">Comité Institucional de Gestión y Desempeño con apoyo de la OA Planeación </t>
  </si>
  <si>
    <t>Jefe Oficina Asesora de Planeación y servidores adscritos a la dependencia</t>
  </si>
  <si>
    <t>Informe de incidentes reportados con la plataforma informática dentro de carpeta que reposa en la Oficina Asesora de Planeación.</t>
  </si>
  <si>
    <t>No se ha documentado el procedimiento para el contacto de las autoridades pertinentes frente a un incidente de gran magnitud de TI</t>
  </si>
  <si>
    <t>Realizar documentación con C - CIRT de la policia</t>
  </si>
  <si>
    <t>Grupos formados por MINTIC de los especialistas y encargados de cada entidad en el marco de SI
https://colombiadigital.net
https://seguridaddigitalcolombia.com/site/index.php/es/component/rsfiles/archivos?folder=MEMORIAS%252FDIA%2B1</t>
  </si>
  <si>
    <t>No existe inscripción o membresía actualmente para la persona encargada de la SI en el INCI, sin embargo se encuentra un profesional en grupos de interés de MINTIC a través de medios de comunicación móvil donde se comparten temas de interés sobre SI</t>
  </si>
  <si>
    <t>Plan de sensibilización de la Política de Seguridad y Privacidad de la Información
capacitaciones a funcionarios</t>
  </si>
  <si>
    <t>Se debe socializar y orientar a los funcionarios para que incluyan los objetivos de la resolución de la política de seguridad y privacidad de la información en los proyectos donde se consideren pertinentes.</t>
  </si>
  <si>
    <t>Registro al ingreso de la entidad de dispositivos que no hacen parte de la plataforma tecnológica del INCI.
Registro de las MAC en la controladora de la Wifi para evitar conexiones que no hayan sido autorizadas.
Portal cautivo para conexiones autorizadas de  visitantes con control de tiempo de conexión</t>
  </si>
  <si>
    <t>Verificar en las políticas.</t>
  </si>
  <si>
    <t>No se tiene establecido tele trabajo, sin embargo por el tema actual de la Pandemia se está realizando trabajo en casa, por lo que el INCI dispusi del uso del ONE DRIVE como herramienta de trabajo.</t>
  </si>
  <si>
    <t>La Oficina Asesora Jurídica se encarga de realizar las validaciones correspondientes para los contratistas, por otra parte para funcionarios el área encargada es el Grupo de Gestión Humana en el INCI</t>
  </si>
  <si>
    <t>En las obligaciones de los conratistas se cuenta con componentes de cumplimiento en lo referente a seguridad de l ainformación, los funcionarios se rigen por el decreto ley 734 del 2002</t>
  </si>
  <si>
    <t>Se incluye en los documentos de los contratos acuerdos de confidencialidad y en capacitaciones se sensibiliza sobre la Política de Seguridad y Privacidad de la Información</t>
  </si>
  <si>
    <t>Se tiene la política de seguridad y en las jornadas de inducción se hace mención de ella.</t>
  </si>
  <si>
    <t>Se debe fortalecer este proceso</t>
  </si>
  <si>
    <t>Se rige sobre lo establecido en la ley  734 del 2002</t>
  </si>
  <si>
    <t>Se debe crear el proceso en mención</t>
  </si>
  <si>
    <t>Se debe implementar</t>
  </si>
  <si>
    <t>No se han adelantado acciones</t>
  </si>
  <si>
    <t>Documentos relacionados para control de activos 
\\192.168.1.2\Compartida\SIG\Procesos de Apoyo\Administrativo\</t>
  </si>
  <si>
    <t xml:space="preserve">no existe el mecanismo para asegurarse del manejo apropiado del activo cuando es eliminado o destruido. </t>
  </si>
  <si>
    <t xml:space="preserve">Deberes y prohibiciones de los individuos incluida en la política de seguridad y privacidad de la información
correo de comunicación de la resolución de la política de seguridad
actas de comunicación de la resolución de la política de seguridad </t>
  </si>
  <si>
    <t>Se tiene incluido en la Política de Seguridad y Privacidad de la Información el deber de la Secretaría General, notificar la salida o cambio de dependencia de un funcionario, para desactivar accesos y claves de ingreso a los aplicativos que maneje según el perfil</t>
  </si>
  <si>
    <t>Informar de manera oportunala salida de un funcionario del INCI para surtir las acciones correspondientes.</t>
  </si>
  <si>
    <t xml:space="preserve">Norma Fundamental 
listado maestro de registros
Actualización instructivo Norma Fundamental el 02 Mayo de 2019 y socialzada por correo electronico a todos los servidores publicos del INCI </t>
  </si>
  <si>
    <t>Se tiene registro y procedimiento de copias de los sistemas d einformación ubicados en nube como de manera local</t>
  </si>
  <si>
    <t>Procedimientos de backup y Política de Seguridad y Privacidad de la Información</t>
  </si>
  <si>
    <t>No se tiene un control de la información que se puede copiar en medios removibles</t>
  </si>
  <si>
    <t>No existen procedimientos para los medios a desechar o donar</t>
  </si>
  <si>
    <t>Contrato con la entidad Servicio Envios de Colombia 4-72 para envío certificado de información
Radicado de entrega de información al servicio de mensajería y control de recepción de documentos.
se realiza el envio de copias como la Biblioteca Virtual Version 2.0, en sobre sellado con acta de entrega a la empresa proveedora de hosting</t>
  </si>
  <si>
    <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10"/>
        <color theme="1"/>
        <rFont val="Calibri"/>
        <family val="2"/>
        <scheme val="minor"/>
      </rPr>
      <t>Para la calificación tenga en cuenta que:</t>
    </r>
    <r>
      <rPr>
        <sz val="10"/>
        <color theme="1"/>
        <rFont val="Calibri"/>
        <family val="2"/>
        <scheme val="minor"/>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</si>
  <si>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10"/>
        <color theme="1"/>
        <rFont val="Calibri"/>
        <family val="2"/>
        <scheme val="minor"/>
      </rPr>
      <t>Para la calificación tenga en cuenta que:</t>
    </r>
    <r>
      <rPr>
        <sz val="10"/>
        <color theme="1"/>
        <rFont val="Calibri"/>
        <family val="2"/>
        <scheme val="minor"/>
      </rPr>
      <t xml:space="preserve">
Si Los funcionarios de la Entidad no tienen conciencia de la seguridad y privacidad de la información.
Diseñar programas para los conciencia y comunicación, de las políticas de seguridad y privacidad de la información, </t>
    </r>
    <r>
      <rPr>
        <b/>
        <sz val="10"/>
        <color theme="1"/>
        <rFont val="Calibri"/>
        <family val="2"/>
        <scheme val="minor"/>
      </rPr>
      <t>están en 20.</t>
    </r>
    <r>
      <rPr>
        <sz val="10"/>
        <color theme="1"/>
        <rFont val="Calibri"/>
        <family val="2"/>
        <scheme val="minor"/>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10"/>
        <color theme="1"/>
        <rFont val="Calibri"/>
        <family val="2"/>
        <scheme val="minor"/>
      </rPr>
      <t>están en 40.</t>
    </r>
    <r>
      <rPr>
        <sz val="10"/>
        <color theme="1"/>
        <rFont val="Calibri"/>
        <family val="2"/>
        <scheme val="minor"/>
      </rPr>
      <t xml:space="preserve">
Si se han ejecutado los planes de toma de conciencia, comunicación y divulgación, de las políticas de
seguridad y privacidad de la información, aprobados por la alta Dirección,</t>
    </r>
    <r>
      <rPr>
        <b/>
        <sz val="10"/>
        <color theme="1"/>
        <rFont val="Calibri"/>
        <family val="2"/>
        <scheme val="minor"/>
      </rPr>
      <t xml:space="preserve"> están en 60.</t>
    </r>
    <r>
      <rPr>
        <sz val="10"/>
        <color theme="1"/>
        <rFont val="Calibri"/>
        <family val="2"/>
        <scheme val="minor"/>
      </rPr>
      <t xml:space="preserve">
</t>
    </r>
  </si>
  <si>
    <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10"/>
        <color theme="1"/>
        <rFont val="Calibri"/>
        <family val="2"/>
        <scheme val="minor"/>
      </rPr>
      <t xml:space="preserve">Tenga en cuenta para la calificación:
</t>
    </r>
    <r>
      <rPr>
        <sz val="10"/>
        <color theme="1"/>
        <rFont val="Calibri"/>
        <family val="2"/>
        <scheme val="minor"/>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</si>
  <si>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10"/>
        <color theme="1"/>
        <rFont val="Calibri"/>
        <family val="2"/>
        <scheme val="minor"/>
      </rPr>
      <t>Tenga en cuenta para la calificación:</t>
    </r>
    <r>
      <rPr>
        <sz val="10"/>
        <color theme="1"/>
        <rFont val="Calibri"/>
        <family val="2"/>
        <scheme val="minor"/>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10"/>
        <color theme="1"/>
        <rFont val="Calibri"/>
        <family val="2"/>
        <scheme val="minor"/>
      </rPr>
      <t>, están en 40.</t>
    </r>
    <r>
      <rPr>
        <sz val="10"/>
        <color theme="1"/>
        <rFont val="Calibri"/>
        <family val="2"/>
        <scheme val="minor"/>
      </rPr>
      <t xml:space="preserve">
2) Si se reconoce la importancia de ampliar los planes de continuidad de del negocio a otros procesos, pero aun no se pueden incluir ni trabajar con ellos, </t>
    </r>
    <r>
      <rPr>
        <b/>
        <sz val="10"/>
        <color theme="1"/>
        <rFont val="Calibri"/>
        <family val="2"/>
        <scheme val="minor"/>
      </rPr>
      <t>están en 60.</t>
    </r>
    <r>
      <rPr>
        <sz val="10"/>
        <color theme="1"/>
        <rFont val="Calibri"/>
        <family val="2"/>
        <scheme val="minor"/>
      </rPr>
      <t xml:space="preserve">
</t>
    </r>
  </si>
  <si>
    <t>Existen procedimiento s de backup de todos los sistemas que se tienen virtualizados, así como backup de correo electrónico y todo lo contenido en hosting</t>
  </si>
  <si>
    <t xml:space="preserve">No se tiene documento del plan de continuidad </t>
  </si>
  <si>
    <t>Procedimiento de backup
documentación de incidentes
Personal encargado de la plataforma tecnológica para respuesta de incidentes</t>
  </si>
  <si>
    <t>Se realizan auditorias a los procesos del área de sistemas y  tecnología</t>
  </si>
  <si>
    <t>No se ha generado documento del plan de continuidad</t>
  </si>
  <si>
    <t>Se debe plantear un módelo para que el centro de cómputo de la imprenta quede como plan alterno
se debe contemplar respaldo de la SAN</t>
  </si>
  <si>
    <t>Existe redundancia en Los elementos de seguridad perimetral, en cableado de los sw que van de cada piso al centro de datos principal, reduncancia de la red de datos, cableada y por wifi. Adicional de la redundancia que se tiene desde la nube del INCI</t>
  </si>
  <si>
    <t>Normatividad
http://www.inci.gov.co/transparencia/normatividad-2019</t>
  </si>
  <si>
    <t>Control a través de Directorio Activo, GLPI, y monitoreo a traves del agaente de inventario</t>
  </si>
  <si>
    <t>Se encuentran publicadas en el portal del INCI http://www.inci.gov.co/transparencia/instrumentos-gestión-2019</t>
  </si>
  <si>
    <t>Documento Publicado en http://www.inci.gov.co/home/content/atención-al-ciudadano</t>
  </si>
  <si>
    <t>Se debe modificar en los formularios del portal para que sea solicitado el consentimiento al titular para tratar los datos personales y se guarda registro de este hecho.</t>
  </si>
  <si>
    <t>Plan de auditoria 2017 http://www.inci.gov.co/sites/default/files/transparencia/control_interno/pdf/2017/Informe%20auditoria%20definitivo%20Seguimiento%20Politica%20Seguridad%20Informacion.pdf</t>
  </si>
  <si>
    <t xml:space="preserve">No se ha identificado que los gerentes aseguren que todos los procedimientos de seguridad dentro de su área de responsabilidad se llevan a cabo correctamente para lograr el cumplimiento de las políticas y estándares de seguridad. </t>
  </si>
  <si>
    <t>Se realiza por monitorio de los elementos biometricos para el ingreso</t>
  </si>
  <si>
    <t>Política de seguridad de la información
ANS con proveedores de  microsoft y conectividad
Y para aquellas contrataciones en el INCI se suscriben en los contratos los acuerdos de confidencialidad.</t>
  </si>
  <si>
    <t>Plan de Auditorias 2020 al proceso Gestión Contractual, particularmente a contratos servicios tecnologicos (compra elementos, mantenimientos y desarrollos)</t>
  </si>
  <si>
    <t xml:space="preserve">Política de seguridad informática
Control de acceso por clave a través de Directorio Activo
Control de acceso a las aplicaciones 
Control de acceso a la red wifi
Control de acceso a servidores
</t>
  </si>
  <si>
    <t>Politica de seguridad y privacidad de la información 
Control de acceso a la red wifi por MAC
Configuracion de portal cautivo para visitantes</t>
  </si>
  <si>
    <t>falta inactivar usuarios de SGD que han dejado la entidad</t>
  </si>
  <si>
    <t>Resolución Política de seguridad
Controles desde Directorio Activo, formato de desvinculación laboral</t>
  </si>
  <si>
    <t xml:space="preserve">Resolución Política de seguridad
</t>
  </si>
  <si>
    <t xml:space="preserve">Se dege definir un procedmiento o directrices que permitan la identififcación de los actores en los sistemas de información </t>
  </si>
  <si>
    <t>Resolución política de seguridad</t>
  </si>
  <si>
    <t>No se cumplen los literales:
F, H,K</t>
  </si>
  <si>
    <t>Políticas de seguridad configuradas en el directorio activo, y en el SGD</t>
  </si>
  <si>
    <t>Programas utilitarios controlados desde los servidores con usuario y clave de acceso para los administradores de sistemas.</t>
  </si>
  <si>
    <t xml:space="preserve">Falta definición y documentación  de los niveles de autorización para los programas utilitarios </t>
  </si>
  <si>
    <t xml:space="preserve">Se empezó a documentar todo desarrollo del nuevo portal del INCI
Se empezó a documentar todo desarrollo de las mejoras del SGD
Dentro de los contratos que incluyan desarrollos se pide generar la debida documentación </t>
  </si>
  <si>
    <t>No existen procedimientos asociados para la gestión de códigos fuente
no existe control de cambios documentado para todas las aplicaciones 
No se cumple literal F</t>
  </si>
  <si>
    <t>Falta implementar literal , H</t>
  </si>
  <si>
    <t>No se utiliza criptografia en documentos ya que nuestros activos no son de mayor relevancia</t>
  </si>
  <si>
    <t xml:space="preserve">Política de seguridad informática
Se tiene control de acceso al INCI a través de recpción y vigilancia
Control de acceso a centros de cómputo a través de biométrico
</t>
  </si>
  <si>
    <t>No se tienen definidos literal A y E y Parte del F</t>
  </si>
  <si>
    <t>Política de seguridad informática 
Control de acceso por biométrico a los centros de datos
Reporte y control de visitantes al INCI</t>
  </si>
  <si>
    <t>Se identificó que áreas de archivo y desarrollo humano "donde se almacenan las hojas de vida" no tienen documentadas las instrucciones sobre los requisitos de seguridad del área y de los propósitos de emergencia.</t>
  </si>
  <si>
    <t xml:space="preserve">No aplica literal B,C </t>
  </si>
  <si>
    <t>No se han definido las áreas restringidas para acceso al público y literal D</t>
  </si>
  <si>
    <t>Servicio de portal web en la nube
servicio de correo electrónico en la nube</t>
  </si>
  <si>
    <t>Se identificó la ausencia de un lugar alterno donde se puedan subir los servicios criticos del INCI</t>
  </si>
  <si>
    <t>Se tiene control de acceso a los cuartos de equipos con biometrico
solo una persona es la encargada de las llaves de archivo general</t>
  </si>
  <si>
    <t>Se tiene espacio de descarga, es totalmente a parte de la parte administrativa de la Entidad.</t>
  </si>
  <si>
    <t>Algunos equipos se encuentran dentro de oficinas cerradas, los otros se deben asegurar con guayas  prefriblemente.</t>
  </si>
  <si>
    <t>Implementación de red eléctrica regulada
implementación de powerchut en los servidores físicos y virtualizados para controlar el apagado de los equipos cuando exista una falla en el fluido eléctrico</t>
  </si>
  <si>
    <t>Se realiza el mantenimiento a las UPS</t>
  </si>
  <si>
    <t>Tendido de la FO
Obra eléctrica regulada implementada en su totlidad en el edificio principal del INCI, se está avanzando en la contratación para continuar con la obra en el edificio de la imprenta.
Red inalámbrica implementada y control centralizado</t>
  </si>
  <si>
    <t>Finalizar obras de cableado electrico regulado en la sede de imprenta</t>
  </si>
  <si>
    <t xml:space="preserve">Actualización de la plataforma teconológica.
Política de seguridad de la información.
Registro de soportes
Implementaión de plicativo para registro de hojas de vida de los equipos de la plataforma tecnológica
Contratación de servicios de soporte
</t>
  </si>
  <si>
    <t>Implementación del plan de mantenimiento.</t>
  </si>
  <si>
    <t xml:space="preserve">Se generan memorando de salida del equipo, referenciando: nombre de persona que saca el equipo del INCI, día de entrada y de salida del equipo y VoBo del jefe de la dependencia.
Control de acceso y salida por parte de vigilancia </t>
  </si>
  <si>
    <t>Se deja implícita la responsabilidad del funcionario que retire el equipo dentro del memorando de salida aprobado por el jefe de la dependencia.</t>
  </si>
  <si>
    <t>Control de tiempo de inactividad de un equipo en las políticas de seguridad del directorio activo
En las socializaciones de la política de seguridad y privacidad de la informacion se ha indicado la importancia de bloquear sesiones de equipo</t>
  </si>
  <si>
    <t>Solamenta y a través de usuarios administradores se puede realizar el movimiento de aplicaciones. Se debe reglamentar el uso de USB en la entidad</t>
  </si>
  <si>
    <t>Realizar socializaciones de este proceso a los funcionarios de la entidad</t>
  </si>
  <si>
    <t xml:space="preserve">En tecnología los cambios son controlados generando un backup inicial para paso a producción
se genera documentación del cambio.
</t>
  </si>
  <si>
    <t>Base única de personas con discapacidad para optimizar la consulta en las BD.
Segmentación de canal de internet según las necesidades (Emisora - INCI)</t>
  </si>
  <si>
    <t>Para el sistema de gestión documental se maneja un ambiente de pruebas y solo hasta haber finalizado las revisiones se autoriza el paso a producción.</t>
  </si>
  <si>
    <t>Resolución política de seguridad y privacidad de la información.
Bloqueo de instralación de sw o actualizaciones a través del directorio activo
Reporte de navegación generado por el  firewall 
reporte de antivirus para control de software malicioso.
Control de antivirus para memorias usb.
Prohibiciones consignadas en la resolución de la política de seguridad y privacidad de la información 
Control desde plataforma microsoft para bloquear correos maliciosos.
Filtro web en firewall</t>
  </si>
  <si>
    <t>Existen aun correos que llegan a funcionarios INCI que no son de fácil detección y contienen adjuntos que son fraudulentos.
No se han definido acciones para los literales: 
H, I</t>
  </si>
  <si>
    <t>Registro en bitácora de backups 
procedimientos de backups
uso de almacenamiento de copias en la SAN, alojando respaldo  "Abuelo, padre e hijo"</t>
  </si>
  <si>
    <t>se tiene controlado el acceso a equipos por medio del directorio activo, se bloquea despúes de 3 intentos fallidos
los cambios al sistema están bloqueados por el directorio activo 
se tiene segmentada la red para diferenciar equipos de escritorio, red wifi y red de servidores.</t>
  </si>
  <si>
    <t>No se tiene registro de:
e y j</t>
  </si>
  <si>
    <t>Es controlado mediante el directorio activo, ningún funcionario puede instalar o desinstalar sw o hw del equipo.
Se tiene bloqueado el regedit desde el directorio activo.</t>
  </si>
  <si>
    <t>No se realiza en los servidores ni se tiene control para los usuarios que tienen mayor privilegio en la red</t>
  </si>
  <si>
    <t>Se realiza la revisión de registros en los servidores cuando son presentados incidentes</t>
  </si>
  <si>
    <t>Todos los relojes son sincronizados con el directorio activo</t>
  </si>
  <si>
    <t>backup generado antes de pasar un desarrollo a ambiente de producción
documentación del código fuente para los nuevos desarrollo a partir del 2015</t>
  </si>
  <si>
    <t>Finalizar aplicación para llevar control de software instalado en la plataforma de informática.
No se realiza f,g y h</t>
  </si>
  <si>
    <t>los usuarios no pueden instalar software, se debe solicitar soprte al área de TI</t>
  </si>
  <si>
    <t>Se controla el acceso a los dispositivos de oficina a través del directorio activo.
Se Controla la integridad sobre redes alámbricas e inalámbricas a través de las políticas del firewall
politica de seguridad.
El ingreso a los servidores y equipos de control estan bajo la supervisión de la oficina de planeación.</t>
  </si>
  <si>
    <t>No se encuentra definido literal B</t>
  </si>
  <si>
    <t>Control mediante directorio Activo
Control a la wifi por clave, una red creada exclusivamente para visitantes
política de seguridad y privacidad de la información</t>
  </si>
  <si>
    <t>Se tiene segmentación de la red interna del INCI</t>
  </si>
  <si>
    <t>Se controla desde el administrador del Correo electrónico listas negras previamente identificadas.
Se tiene configurado un antivirus para protección de datos con contenido malicioso. 
Se tiene implementado un firewall para control y bloqueo de la red extrena hacia la red interna.
Para envío de contenido masivo al interior del INCI se tiene controlado a través de permisos con un moderador y una lista de personas autorizadas.
Para envío de contenido masivo hacia afuera del INCI se tiene controlado a través de permisos para la cuenta comunicaciones.</t>
  </si>
  <si>
    <t>En el caso de los contratos celebrados en el INCI la oficina jurídica incluye dentro del contrato el acuerdo de confidencialidad.
Para los contratos celebrados por los acuerdo marco de precio se manejan los ANS establecidos en el convenio.</t>
  </si>
  <si>
    <t>Se realizan las tareas correspondientes a  el cumplimiento de la política de seguridad de l ainformación como procedimientos del área TI</t>
  </si>
  <si>
    <t>Se defe definir parametros, procesos o contratación externa en evaluación de vilnerabilidaddes del INCI</t>
  </si>
  <si>
    <t xml:space="preserve">Se realizan auditorias integradas desde la oficina de control interno
</t>
  </si>
  <si>
    <t>No se tienen implementado metodos de criptografia en la entidad</t>
  </si>
  <si>
    <t xml:space="preserve">Se definen los responsables de la información </t>
  </si>
  <si>
    <t>Se respeta la politica de seguridad de la información en el manejo de correo electrónico</t>
  </si>
  <si>
    <t xml:space="preserve">Se debe realizar identificación de activos de información
</t>
  </si>
  <si>
    <t xml:space="preserve"> n</t>
  </si>
  <si>
    <t>Para ingreso a hosting se tiene un ANS para que sea realizado solamente a través de las IP que autorice el INCI
Para ingresar a los servidores de aplicaciones y BD se tiene uso de autenticación mediante directorio activo y solo lo puede realizar el administrador.
Se tienen segmentados usuarios respecto a los niveles de consulta y/o manipulación de datos.
Responsabilidades especificadas en la resolución de la política de seguridad</t>
  </si>
  <si>
    <t>para generar las publicaciones en el portal web se tiene definido un responsable por roles, los cuales están contenidos en la politica de seguridad.
La información que es recibida para contratos y ofertas se oficializan en correspondencia, al documento se le genera ingreso con radicado el cual contiene toda la información de ingreso.
las conexiones al servidor de hosting está restringida por IP
el servicio de la aplicación de biblioteca se maneja a través de autenticación</t>
  </si>
  <si>
    <t>Las aplicaciones tienen control a través de niveles de seguridad, para todas sin execepción se maneja una administración por niveles jerárquicos.
Se manejan niveles de seguridad en el sistema de gestión documental
Se controlan accesos a través de directorio activo.</t>
  </si>
  <si>
    <t>No se han desarrollado los literales:
,b,d</t>
  </si>
  <si>
    <t>La entidad no realiza desarrollo</t>
  </si>
  <si>
    <t xml:space="preserve">Se debe revisar 
</t>
  </si>
  <si>
    <t xml:space="preserve">No se han cambiado las plataformas </t>
  </si>
  <si>
    <t>Se tiene personal con ocimiento en desarrollo seguro</t>
  </si>
  <si>
    <t>la entidad no realiza desarroolo pero si se supervisa el ingreso a los sistemas y servidores</t>
  </si>
  <si>
    <t xml:space="preserve">Se definen los lineamientos de propiedad intelectual y material así como los derechos del código,  se realza seguimiento a los entregables de acuerdo a los terminis y obligaciones en los contratos, </t>
  </si>
  <si>
    <t>No se han trabajdo los puntos f, h</t>
  </si>
  <si>
    <t>Se realizan pruebas de los sistemas de información ya latentes</t>
  </si>
  <si>
    <t xml:space="preserve">Procedimientos para registro de incidentes
politica de seguridad.
Se tiene creado correo de soporte para la comunicación de incidentes
se tienen definicdos y claros los lideres de procesos.
</t>
  </si>
  <si>
    <t>No se tienen procedimientos para los numerales:
4,5,6,</t>
  </si>
  <si>
    <t>Se han identificado los casos de incidentes de seguridad asociados a la plataforma tecnológica y los mismos han sido documentados.
Se establecieron opciones de mejoramiento y se encuentran registrados en el plan unico de mejoramiento - PUMI</t>
  </si>
  <si>
    <t xml:space="preserve">se identificó la ausencia de un procedimiento claro para generar el reporte de un incidente de seguridad de la información. </t>
  </si>
  <si>
    <t>politica de seguridad de la información.
Reportes de correos spam o sospechosos</t>
  </si>
  <si>
    <t xml:space="preserve">Falta apropiación de la resolución de la política de seguridad </t>
  </si>
  <si>
    <t>los incidentes de Informática se han identificado y documentado, frente a los más criticos se tienen planes de mitigación, mediante la contratación de obra de red eléctrica regulada y  la implementación de la red de datos wifi</t>
  </si>
  <si>
    <t>Se identificó que no todas las dependencias tienen identificados los incidentes de seguridad.</t>
  </si>
  <si>
    <t>Se genera documentación de los incidentes.
Se han tomado medidas de fondo para resolver los incidentes y eliminar la causa raíz definitivamente.
Se ha generado backup full de todos los servidores para que se pueda restaurar como contingencia. 
Se está realizando la implementación de una red eléctrica regulada para atacar la causa raíz por fluido eléctrico así como la implementación de un sistema supletorio de potencia con control de apagado automático.</t>
  </si>
  <si>
    <t>Se genera documentación de los incidentes y se identifica la causa posible así como se documenta la solución dada, sin embargo en incidentes similares se ha encontrado que la misma solución no aplica.</t>
  </si>
  <si>
    <t>Está definidos en los procedimientos los responsables de cada documento según cada proceso.
Las cadenas de custodia se hacen según las TRD</t>
  </si>
  <si>
    <t xml:space="preserve">Resolución No. 20161010000683 del 16-03-2016
Plan Estratégico Institucional
</t>
  </si>
  <si>
    <t xml:space="preserve">Resolución No. 20161010000683 del 16-03-2016
Actas de socialización de la Política de Seguridad y privacidad de la Información
</t>
  </si>
  <si>
    <t xml:space="preserve">Sensibilización a nuevos servidores públicos Política de Seguridad y privacidad de la Información </t>
  </si>
  <si>
    <t>Archivo contiene Activos de información publicado en portal web
http://www.inci.gov.co/transparencia/instrumentos-de-gestion-de-informacion-publica-2019</t>
  </si>
  <si>
    <t>Ajustar los activos de información de acuerdo a ajustes en el Sistema Integrado de Getión</t>
  </si>
  <si>
    <t>Mapa de Riesgos 
Resolución Politica de riesgos</t>
  </si>
  <si>
    <t>acta de Capacitaciones, sensibilización sobre la Política de Seguridad</t>
  </si>
  <si>
    <t>Continuar sensibilización a servidores publicos y contratistas sobre la politica de seguridad</t>
  </si>
  <si>
    <t>Mapa de riesgos</t>
  </si>
  <si>
    <t>Plan de acción</t>
  </si>
  <si>
    <t>Resultados de la auditoria</t>
  </si>
  <si>
    <t>Seguimiento al mapa de riesgos</t>
  </si>
  <si>
    <t xml:space="preserve">Por el tamaño de la entidad se hace seguimiento en el Comité Institucional de Gestión y Desempeño </t>
  </si>
  <si>
    <t>https://inci.gov.co/transparencia/33-procesos-y-procedimientos</t>
  </si>
  <si>
    <t>https://inci.gov.co/transparencia/12-estructura-organica</t>
  </si>
  <si>
    <t>La protección de la información de los beneficiarios desde el punto de vista de la confidencialidad, la integridad y disponibilidad.</t>
  </si>
  <si>
    <t>El INCI ha actualizado su plataforma tecnológica y ha implementado controles de seguridad para acceso a servidores y aplicaciones entre otros, ha generado parte de la documentación que se requiere para el cumplimiento de la estrategia de gobierno digital</t>
  </si>
  <si>
    <t>https://institutonacionalparaciegos-my.sharepoint.com/:f:/g/personal/csupanteve_inci_gov_co/EjVZcJ0rtXFGok_ANWEcfjUBoEpJNIHyDl5SABczNRIi1A?e=0T0O5R</t>
  </si>
  <si>
    <t>Instrumento de evaluación MSPI ajustado 2020</t>
  </si>
  <si>
    <t>En Construccion</t>
  </si>
  <si>
    <t>https://institutonacionalparaciegos-my.sharepoint.com/:f:/g/personal/csupanteve_inci_gov_co/Ejwyv9Q0iFBOgxGGJTsbd_MBRw5J90pWZ6V-5liApdZH_w?e=q98VX7</t>
  </si>
  <si>
    <t>https://inci.gov.co/sites/default/files/transparenciaok/6.%20Participa/6.2.%20plan%20y%20presup%20particip/Segundo%20cuatrimestre%20seguimiento%20Mapa%20de%20Riesgos%20de%20Gesti%C3%B3n%202021.xlsx</t>
  </si>
  <si>
    <t>https://institutonacionalparaciegos-my.sharepoint.com/:f:/g/personal/csupanteve_inci_gov_co/EqU1SdtcvUxJqgrCxdbOEjgBDNCtE53JZjM7DBgLoOF9XQ?e=ecYNax</t>
  </si>
  <si>
    <t>https://institutonacionalparaciegos-my.sharepoint.com/:f:/g/personal/csupanteve_inci_gov_co/EiMScE6q409KqAEMUHUgG2kBa9Ubi1LgqW7PxNTmh6dWkw?e=q7EYEz</t>
  </si>
  <si>
    <t>https://inci.gov.co/transparencia/72-datos-abiertos</t>
  </si>
  <si>
    <t>https://institutonacionalparaciegos-my.sharepoint.com/:b:/g/personal/csupanteve_inci_gov_co/EQgOAdz4H_VGrlAaC5BAD6ABieHEulF7QAlHIyKALTaG2Q?e=EAJ3kz</t>
  </si>
  <si>
    <t>https://inci.gov.co/sites/default/files/transparenciaok/4.%20Planeacion/4.3%20Plan%20de%20accion/PLAN%20DE%20ACCI%C3%93N%20ANUAL%202021%20VERSI%C3%93N%202.xlsx</t>
  </si>
  <si>
    <t>https://www.inci.gov.co/transparencia/43-plan-de-accion-0</t>
  </si>
  <si>
    <t>La estrategia se encuentra inmersa en el plan de acción de la vigencia</t>
  </si>
  <si>
    <t>No aplica</t>
  </si>
  <si>
    <t>https://institutonacionalparaciegos-my.sharepoint.com/:f:/g/personal/csupanteve_inci_gov_co/EtvESQtbTBVGig6wcOVnGgABn1smkduURANUiRWgpCcfdw?e=TAWDQB</t>
  </si>
  <si>
    <t>https://www.inci.gov.co/transparencia/43-plan-de-accion</t>
  </si>
  <si>
    <t>https://institutonacionalparaciegos-my.sharepoint.com/:f:/g/personal/csupanteve_inci_gov_co/EtqRi-S30P1DnZ5suj3Ro7kBG269X2MctDO9tdD5Vs48-A?e=TFAUnd</t>
  </si>
  <si>
    <t>https://institutonacionalparaciegos-my.sharepoint.com/:f:/g/personal/csupanteve_inci_gov_co/Ejv_hb_23dJCve2tG1xeNtcBkzZGFC0vn3tVgnMrAV5WJw?e=QBluvn</t>
  </si>
  <si>
    <t>https://institutonacionalparaciegos-my.sharepoint.com/:f:/g/personal/csupanteve_inci_gov_co/Ejv_hb_23dJCve2tG1xeNtcBkzZGFC0vn3tVgnMrAV5WJw?e=j35TNF</t>
  </si>
  <si>
    <t>Se encuentra en proceso de elaboración</t>
  </si>
  <si>
    <t>Resolución Política de seguridad
Arquietctura empresarial
Petitc</t>
  </si>
  <si>
    <t>Se realizan procesos de backup, adicional no se realizan procesos de encriptación de discos</t>
  </si>
  <si>
    <t>Se encuentra en proceso de revisión un procedimiento de gestión de cambios</t>
  </si>
  <si>
    <t>Se tienen ambientes serparados pero se debe fortalecer</t>
  </si>
  <si>
    <t xml:space="preserve">Proceso Informática y Tecnología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</si>
</sst>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b/>
      <sz val="16"/>
      <color rgb="FF8F45C7"/>
      <name val="Calibri"/>
      <family val="2"/>
      <scheme val="minor"/>
    </font>
    <font>
      <b/>
      <sz val="12"/>
      <color theme="0"/>
      <name val="Calibri"/>
      <family val="2"/>
    </font>
    <font>
      <b/>
      <sz val="10"/>
      <name val="Calibri"/>
      <family val="2"/>
    </font>
    <font>
      <sz val="9"/>
      <color theme="1"/>
      <name val="Calibri"/>
      <family val="2"/>
      <scheme val="minor"/>
    </font>
    <font>
      <sz val="10"/>
      <name val="Calibri"/>
      <family val="2"/>
      <scheme val="minor"/>
    </font>
    <font>
      <b/>
      <sz val="10"/>
      <color theme="1"/>
      <name val="Calibri"/>
      <family val="2"/>
      <scheme val="minor"/>
    </font>
    <font>
      <b/>
      <i/>
      <sz val="10"/>
      <name val="Arial"/>
      <family val="2"/>
    </font>
    <font>
      <b/>
      <sz val="10"/>
      <name val="Arial"/>
      <family val="2"/>
    </font>
    <font>
      <b/>
      <sz val="16"/>
      <color theme="0"/>
      <name val="Calibri"/>
      <family val="2"/>
      <scheme val="minor"/>
    </font>
    <font>
      <b/>
      <sz val="14"/>
      <color theme="0"/>
      <name val="Calibri"/>
      <family val="2"/>
    </font>
    <font>
      <b/>
      <sz val="16"/>
      <color theme="0"/>
      <name val="Calibri"/>
      <family val="2"/>
    </font>
    <font>
      <b/>
      <sz val="16"/>
      <name val="Calibri"/>
      <family val="2"/>
    </font>
    <font>
      <sz val="14"/>
      <color theme="1"/>
      <name val="Calibri"/>
      <family val="2"/>
      <scheme val="minor"/>
    </font>
    <font>
      <sz val="16"/>
      <color theme="1"/>
      <name val="Calibri"/>
      <family val="2"/>
      <scheme val="minor"/>
    </font>
    <font>
      <sz val="10"/>
      <color theme="0"/>
      <name val="Calibri"/>
      <family val="2"/>
      <scheme val="minor"/>
    </font>
    <font>
      <b/>
      <sz val="10"/>
      <color theme="0"/>
      <name val="Calibri"/>
      <family val="2"/>
      <scheme val="minor"/>
    </font>
    <font>
      <sz val="16"/>
      <color theme="0"/>
      <name val="Calibri"/>
      <family val="2"/>
      <scheme val="minor"/>
    </font>
    <font>
      <b/>
      <sz val="9"/>
      <color theme="1"/>
      <name val="Calibri"/>
      <family val="2"/>
      <scheme val="minor"/>
    </font>
    <font>
      <sz val="10"/>
      <name val="Arial"/>
      <family val="2"/>
    </font>
    <font>
      <sz val="10"/>
      <color indexed="10"/>
      <name val="Calibri"/>
      <family val="2"/>
      <scheme val="minor"/>
    </font>
    <font>
      <sz val="10"/>
      <color rgb="FFFF0000"/>
      <name val="Calibri"/>
      <family val="2"/>
      <scheme val="minor"/>
    </font>
    <font>
      <b/>
      <sz val="10"/>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9"/>
      <color indexed="81"/>
      <name val="Tahoma"/>
      <family val="2"/>
    </font>
    <font>
      <sz val="9"/>
      <color indexed="81"/>
      <name val="Tahoma"/>
      <family val="2"/>
    </font>
    <font>
      <sz val="12"/>
      <color theme="1"/>
      <name val="Calibri"/>
      <family val="2"/>
      <scheme val="minor"/>
    </font>
    <font>
      <sz val="12"/>
      <color rgb="FF000000"/>
      <name val="Calibri"/>
      <family val="2"/>
      <scheme val="minor"/>
    </font>
    <font>
      <b/>
      <sz val="18"/>
      <color theme="1"/>
      <name val="Calibri"/>
      <family val="2"/>
      <scheme val="minor"/>
    </font>
    <font>
      <sz val="10"/>
      <name val="MS Sans Serif"/>
      <family val="2"/>
    </font>
    <font>
      <b/>
      <sz val="12"/>
      <color theme="0"/>
      <name val="Calibri"/>
      <family val="2"/>
      <scheme val="minor"/>
    </font>
    <font>
      <b/>
      <sz val="10"/>
      <color theme="0"/>
      <name val="MS Sans Serif"/>
      <family val="2"/>
    </font>
    <font>
      <b/>
      <sz val="11"/>
      <color rgb="FFFF0000"/>
      <name val="Calibri"/>
      <family val="2"/>
      <scheme val="minor"/>
    </font>
    <font>
      <sz val="14"/>
      <color rgb="FFFF0000"/>
      <name val="Calibri"/>
      <family val="2"/>
      <scheme val="minor"/>
    </font>
    <font>
      <sz val="8"/>
      <name val="Calibri"/>
      <family val="2"/>
      <scheme val="minor"/>
    </font>
    <font>
      <b/>
      <sz val="8"/>
      <name val="Tahoma"/>
      <family val="2"/>
    </font>
    <font>
      <b/>
      <sz val="16"/>
      <color theme="1"/>
      <name val="Calibri"/>
      <family val="2"/>
      <scheme val="minor"/>
    </font>
    <font>
      <sz val="11"/>
      <name val="Calibri"/>
      <family val="2"/>
      <scheme val="minor"/>
    </font>
    <font>
      <b/>
      <i/>
      <sz val="16"/>
      <color theme="0"/>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11"/>
      <color rgb="FF000000"/>
      <name val="Calibri"/>
      <family val="2"/>
      <scheme val="minor"/>
    </font>
    <font>
      <b/>
      <sz val="11"/>
      <color rgb="FFFFFF00"/>
      <name val="Calibri"/>
      <family val="2"/>
      <scheme val="minor"/>
    </font>
    <font>
      <b/>
      <i/>
      <sz val="11"/>
      <color theme="0"/>
      <name val="Calibri"/>
      <family val="2"/>
      <scheme val="minor"/>
    </font>
  </fonts>
  <fills count="34">
    <fill>
      <patternFill patternType="none"/>
    </fill>
    <fill>
      <patternFill patternType="gray125"/>
    </fill>
    <fill>
      <patternFill patternType="solid">
        <fgColor rgb="FF8F45C7"/>
        <bgColor indexed="64"/>
      </patternFill>
    </fill>
    <fill>
      <patternFill patternType="solid">
        <fgColor indexed="26"/>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4"/>
        <bgColor indexed="64"/>
      </patternFill>
    </fill>
    <fill>
      <patternFill patternType="solid">
        <fgColor rgb="FF0099CC"/>
        <bgColor indexed="64"/>
      </patternFill>
    </fill>
    <fill>
      <patternFill patternType="solid">
        <fgColor theme="9"/>
        <bgColor indexed="64"/>
      </patternFill>
    </fill>
    <fill>
      <patternFill patternType="solid">
        <fgColor theme="5"/>
        <bgColor indexed="64"/>
      </patternFill>
    </fill>
    <fill>
      <patternFill patternType="solid">
        <fgColor rgb="FFC00000"/>
        <bgColor indexed="64"/>
      </patternFill>
    </fill>
    <fill>
      <patternFill patternType="solid">
        <fgColor rgb="FF002060"/>
        <bgColor indexed="64"/>
      </patternFill>
    </fill>
    <fill>
      <patternFill patternType="solid">
        <fgColor rgb="FFCC66FF"/>
        <bgColor indexed="64"/>
      </patternFill>
    </fill>
    <fill>
      <patternFill patternType="solid">
        <fgColor theme="0" tint="-0.249977111117893"/>
        <bgColor indexed="64"/>
      </patternFill>
    </fill>
    <fill>
      <patternFill patternType="solid">
        <fgColor rgb="FF7030A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7"/>
        <bgColor indexed="64"/>
      </patternFill>
    </fill>
    <fill>
      <patternFill patternType="gray0625">
        <bgColor theme="7" tint="0.79995117038483843"/>
      </patternFill>
    </fill>
    <fill>
      <patternFill patternType="gray0625">
        <bgColor theme="0" tint="-0.249977111117893"/>
      </patternFill>
    </fill>
    <fill>
      <patternFill patternType="gray0625">
        <bgColor rgb="FF00B0F0"/>
      </patternFill>
    </fill>
    <fill>
      <patternFill patternType="gray0625">
        <bgColor rgb="FF0070C0"/>
      </patternFill>
    </fill>
    <fill>
      <patternFill patternType="gray0625">
        <bgColor rgb="FF92D050"/>
      </patternFill>
    </fill>
    <fill>
      <patternFill patternType="gray0625">
        <bgColor theme="7"/>
      </patternFill>
    </fill>
    <fill>
      <patternFill patternType="gray0625">
        <bgColor rgb="FFC00000"/>
      </patternFill>
    </fill>
    <fill>
      <patternFill patternType="solid">
        <fgColor rgb="FFFFC000"/>
        <bgColor indexed="64"/>
      </patternFill>
    </fill>
    <fill>
      <patternFill patternType="solid">
        <fgColor rgb="FFA40C0C"/>
        <bgColor indexed="64"/>
      </patternFill>
    </fill>
    <fill>
      <patternFill patternType="solid">
        <fgColor theme="4" tint="0.79998168889431442"/>
        <bgColor theme="4" tint="0.79998168889431442"/>
      </patternFill>
    </fill>
    <fill>
      <patternFill patternType="solid">
        <fgColor rgb="FF9A00D0"/>
        <bgColor indexed="64"/>
      </patternFill>
    </fill>
  </fills>
  <borders count="61">
    <border>
      <left/>
      <right/>
      <top/>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auto="1"/>
      </left>
      <right style="thin">
        <color indexed="64"/>
      </right>
      <top/>
      <bottom style="medium">
        <color auto="1"/>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27" fillId="0" borderId="0"/>
    <xf numFmtId="0" fontId="32" fillId="0" borderId="0" applyNumberFormat="0" applyFill="0" applyBorder="0" applyAlignment="0" applyProtection="0"/>
    <xf numFmtId="0" fontId="39" fillId="0" borderId="0"/>
    <xf numFmtId="0" fontId="27" fillId="0" borderId="0"/>
  </cellStyleXfs>
  <cellXfs count="588">
    <xf numFmtId="0" fontId="0" fillId="0" borderId="0" xfId="0"/>
    <xf numFmtId="0" fontId="3" fillId="0" borderId="0" xfId="0" applyFont="1"/>
    <xf numFmtId="0" fontId="0" fillId="0" borderId="0" xfId="0" applyBorder="1"/>
    <xf numFmtId="0" fontId="0" fillId="0" borderId="0" xfId="0" applyBorder="1" applyAlignment="1"/>
    <xf numFmtId="0" fontId="11"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8" fillId="0" borderId="6" xfId="0" applyFont="1" applyBorder="1" applyAlignment="1">
      <alignment horizontal="center" vertical="center"/>
    </xf>
    <xf numFmtId="0" fontId="13" fillId="4" borderId="7" xfId="0" applyFont="1" applyFill="1" applyBorder="1" applyAlignment="1">
      <alignment horizontal="center" vertical="center"/>
    </xf>
    <xf numFmtId="0" fontId="8" fillId="0" borderId="18" xfId="0" applyFont="1" applyBorder="1" applyAlignment="1">
      <alignment horizontal="center" vertical="center"/>
    </xf>
    <xf numFmtId="0" fontId="14" fillId="0" borderId="7" xfId="0" applyFont="1" applyBorder="1" applyAlignment="1">
      <alignment horizontal="center" vertical="center"/>
    </xf>
    <xf numFmtId="1" fontId="13" fillId="4" borderId="7" xfId="0" applyNumberFormat="1" applyFont="1" applyFill="1" applyBorder="1" applyAlignment="1">
      <alignment horizontal="center" vertical="center"/>
    </xf>
    <xf numFmtId="0" fontId="0" fillId="4" borderId="0" xfId="0" applyFill="1"/>
    <xf numFmtId="9" fontId="19" fillId="4" borderId="0" xfId="0" applyNumberFormat="1" applyFont="1" applyFill="1" applyBorder="1" applyAlignment="1">
      <alignment vertical="center" wrapText="1"/>
    </xf>
    <xf numFmtId="0" fontId="20" fillId="3" borderId="7" xfId="0" applyFont="1" applyFill="1" applyBorder="1" applyAlignment="1">
      <alignment horizontal="center" vertical="center" wrapText="1"/>
    </xf>
    <xf numFmtId="0" fontId="0" fillId="4" borderId="0" xfId="0" applyFill="1" applyBorder="1"/>
    <xf numFmtId="9" fontId="20" fillId="3" borderId="11" xfId="0" applyNumberFormat="1" applyFont="1" applyFill="1" applyBorder="1" applyAlignment="1">
      <alignment horizontal="center" vertical="center" wrapText="1"/>
    </xf>
    <xf numFmtId="0" fontId="9" fillId="0" borderId="0" xfId="0" applyFont="1" applyBorder="1" applyAlignment="1">
      <alignment horizontal="center"/>
    </xf>
    <xf numFmtId="0" fontId="22" fillId="0" borderId="0" xfId="0" applyFont="1" applyBorder="1" applyAlignment="1">
      <alignment horizontal="center"/>
    </xf>
    <xf numFmtId="0" fontId="21" fillId="0" borderId="0" xfId="0" applyFont="1" applyBorder="1" applyAlignment="1">
      <alignment horizontal="center" vertical="center" wrapText="1"/>
    </xf>
    <xf numFmtId="0" fontId="21" fillId="0" borderId="7" xfId="0" applyFont="1" applyBorder="1" applyAlignment="1">
      <alignment horizontal="center"/>
    </xf>
    <xf numFmtId="9" fontId="21" fillId="0" borderId="7" xfId="0" applyNumberFormat="1" applyFont="1" applyBorder="1" applyAlignment="1">
      <alignment horizontal="center"/>
    </xf>
    <xf numFmtId="0" fontId="0" fillId="0" borderId="8" xfId="0" applyBorder="1"/>
    <xf numFmtId="0" fontId="0" fillId="0" borderId="11" xfId="0" applyBorder="1"/>
    <xf numFmtId="0" fontId="0" fillId="0" borderId="0" xfId="0" applyFill="1"/>
    <xf numFmtId="0" fontId="2" fillId="0" borderId="0" xfId="0" applyFont="1" applyFill="1" applyBorder="1" applyAlignment="1">
      <alignment horizontal="left"/>
    </xf>
    <xf numFmtId="4" fontId="2" fillId="0" borderId="0" xfId="0" applyNumberFormat="1" applyFont="1" applyFill="1" applyBorder="1"/>
    <xf numFmtId="0" fontId="0" fillId="0" borderId="0" xfId="0" applyFill="1" applyBorder="1"/>
    <xf numFmtId="0" fontId="2" fillId="0" borderId="0" xfId="0" applyFont="1" applyFill="1" applyBorder="1" applyAlignment="1"/>
    <xf numFmtId="0" fontId="0" fillId="0" borderId="0" xfId="0" applyAlignment="1">
      <alignment horizontal="left"/>
    </xf>
    <xf numFmtId="1" fontId="0" fillId="0" borderId="0" xfId="0" applyNumberFormat="1"/>
    <xf numFmtId="0" fontId="0" fillId="0" borderId="7" xfId="0" applyBorder="1" applyAlignment="1">
      <alignment horizontal="center" vertical="center"/>
    </xf>
    <xf numFmtId="1" fontId="0" fillId="0" borderId="7" xfId="0" applyNumberFormat="1" applyBorder="1" applyAlignment="1">
      <alignment horizontal="center" vertical="center"/>
    </xf>
    <xf numFmtId="0" fontId="2" fillId="2" borderId="15" xfId="0" pivotButton="1" applyFont="1" applyFill="1" applyBorder="1" applyAlignment="1">
      <alignment horizontal="center"/>
    </xf>
    <xf numFmtId="0" fontId="0" fillId="0" borderId="0" xfId="0" pivotButton="1"/>
    <xf numFmtId="0" fontId="12" fillId="0" borderId="33" xfId="0" pivotButton="1" applyFont="1" applyBorder="1" applyAlignment="1">
      <alignment horizontal="center" vertical="center" wrapText="1"/>
    </xf>
    <xf numFmtId="0" fontId="0" fillId="0" borderId="0" xfId="0" pivotButton="1" applyAlignment="1">
      <alignment horizontal="left"/>
    </xf>
    <xf numFmtId="1" fontId="0" fillId="0" borderId="0" xfId="0" pivotButton="1" applyNumberFormat="1"/>
    <xf numFmtId="0" fontId="27" fillId="0" borderId="0" xfId="2"/>
    <xf numFmtId="0" fontId="27" fillId="0" borderId="0" xfId="2" applyFill="1"/>
    <xf numFmtId="0" fontId="13" fillId="13" borderId="34" xfId="2" applyFont="1" applyFill="1" applyBorder="1" applyAlignment="1">
      <alignment horizontal="center" vertical="center"/>
    </xf>
    <xf numFmtId="0" fontId="13" fillId="13" borderId="35" xfId="2" applyFont="1" applyFill="1" applyBorder="1" applyAlignment="1">
      <alignment horizontal="center" vertical="center"/>
    </xf>
    <xf numFmtId="0" fontId="13" fillId="13" borderId="36" xfId="2" applyFont="1" applyFill="1" applyBorder="1" applyAlignment="1">
      <alignment horizontal="center" vertical="center"/>
    </xf>
    <xf numFmtId="0" fontId="13" fillId="0" borderId="14"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12" xfId="2" applyFont="1" applyBorder="1" applyAlignment="1">
      <alignment horizontal="justify" vertical="center" wrapText="1"/>
    </xf>
    <xf numFmtId="1" fontId="13" fillId="0" borderId="37" xfId="2" applyNumberFormat="1" applyFont="1" applyBorder="1" applyAlignment="1">
      <alignment horizontal="center" vertical="center" wrapText="1"/>
    </xf>
    <xf numFmtId="0" fontId="13" fillId="0" borderId="3" xfId="2" applyFont="1" applyBorder="1" applyAlignment="1">
      <alignment horizontal="center" vertical="center" wrapText="1"/>
    </xf>
    <xf numFmtId="1" fontId="13" fillId="0" borderId="38" xfId="2" applyNumberFormat="1" applyFont="1" applyBorder="1" applyAlignment="1">
      <alignment horizontal="center" vertical="center" wrapText="1"/>
    </xf>
    <xf numFmtId="0" fontId="13" fillId="0" borderId="1" xfId="2" applyFont="1" applyBorder="1" applyAlignment="1">
      <alignment horizontal="justify"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0" xfId="0" applyFont="1"/>
    <xf numFmtId="0" fontId="0" fillId="0" borderId="0" xfId="0" applyFill="1" applyBorder="1" applyAlignment="1">
      <alignment horizontal="center" wrapText="1"/>
    </xf>
    <xf numFmtId="0" fontId="0" fillId="0" borderId="0" xfId="0" applyFill="1" applyBorder="1" applyAlignment="1">
      <alignment horizontal="center"/>
    </xf>
    <xf numFmtId="0" fontId="0" fillId="0" borderId="0" xfId="0" applyAlignment="1">
      <alignment horizontal="center" vertical="center"/>
    </xf>
    <xf numFmtId="0" fontId="0" fillId="0" borderId="0" xfId="0" applyAlignment="1">
      <alignment vertical="center"/>
    </xf>
    <xf numFmtId="0" fontId="26" fillId="0" borderId="7" xfId="0" applyFont="1" applyBorder="1" applyAlignment="1">
      <alignment vertical="center" wrapText="1"/>
    </xf>
    <xf numFmtId="0" fontId="12" fillId="0" borderId="7" xfId="0" applyFont="1" applyBorder="1" applyAlignment="1">
      <alignment vertical="center" wrapText="1"/>
    </xf>
    <xf numFmtId="0" fontId="12" fillId="4" borderId="7" xfId="0" applyFont="1" applyFill="1" applyBorder="1" applyAlignment="1">
      <alignment vertical="center" wrapText="1"/>
    </xf>
    <xf numFmtId="0" fontId="0" fillId="0" borderId="7" xfId="0" applyBorder="1" applyAlignment="1">
      <alignment horizontal="center" vertical="center" wrapText="1"/>
    </xf>
    <xf numFmtId="0" fontId="4" fillId="14" borderId="7" xfId="0" applyFont="1" applyFill="1" applyBorder="1" applyAlignment="1">
      <alignment horizontal="center" vertical="center" wrapText="1"/>
    </xf>
    <xf numFmtId="9" fontId="0" fillId="0" borderId="7" xfId="1" applyFont="1" applyBorder="1" applyAlignment="1">
      <alignment horizontal="center" vertical="center"/>
    </xf>
    <xf numFmtId="0" fontId="0" fillId="0" borderId="0" xfId="0" applyAlignment="1">
      <alignment horizontal="center" wrapText="1"/>
    </xf>
    <xf numFmtId="0" fontId="0" fillId="0" borderId="0" xfId="0" applyAlignment="1">
      <alignment wrapText="1"/>
    </xf>
    <xf numFmtId="0" fontId="0" fillId="0" borderId="36" xfId="0" applyBorder="1"/>
    <xf numFmtId="0" fontId="0" fillId="0" borderId="41" xfId="0" applyBorder="1"/>
    <xf numFmtId="0" fontId="0" fillId="0" borderId="34" xfId="0" applyBorder="1"/>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9" xfId="0" applyFont="1" applyFill="1" applyBorder="1" applyAlignment="1">
      <alignment horizontal="center" vertical="center"/>
    </xf>
    <xf numFmtId="0" fontId="36" fillId="0" borderId="0" xfId="0" applyFont="1" applyAlignment="1">
      <alignment vertical="center"/>
    </xf>
    <xf numFmtId="0" fontId="36" fillId="0" borderId="10" xfId="0" applyFont="1" applyFill="1" applyBorder="1" applyAlignment="1">
      <alignment horizontal="center" vertical="center" wrapText="1"/>
    </xf>
    <xf numFmtId="0" fontId="21" fillId="0" borderId="48" xfId="0" applyFont="1" applyFill="1" applyBorder="1" applyAlignment="1">
      <alignment horizontal="center" vertical="center"/>
    </xf>
    <xf numFmtId="18" fontId="36" fillId="0" borderId="49" xfId="0" applyNumberFormat="1"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7" xfId="0" applyFont="1" applyFill="1" applyBorder="1" applyAlignment="1">
      <alignment horizontal="center" vertical="center"/>
    </xf>
    <xf numFmtId="0" fontId="36" fillId="0" borderId="41"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0" fillId="0" borderId="0" xfId="0" applyAlignment="1">
      <alignment horizontal="center"/>
    </xf>
    <xf numFmtId="0" fontId="21" fillId="0" borderId="0" xfId="0" applyFont="1"/>
    <xf numFmtId="0" fontId="6" fillId="15" borderId="33" xfId="0" applyFont="1" applyFill="1" applyBorder="1" applyAlignment="1">
      <alignment horizontal="center" vertical="center" wrapText="1"/>
    </xf>
    <xf numFmtId="0" fontId="6" fillId="15" borderId="33" xfId="0" applyFont="1" applyFill="1" applyBorder="1" applyAlignment="1">
      <alignment vertical="center" wrapText="1"/>
    </xf>
    <xf numFmtId="0" fontId="6" fillId="15" borderId="33" xfId="0" applyFont="1" applyFill="1" applyBorder="1" applyAlignment="1">
      <alignment horizontal="center" vertical="center"/>
    </xf>
    <xf numFmtId="0" fontId="40" fillId="2" borderId="19" xfId="4" applyFont="1" applyFill="1" applyBorder="1" applyAlignment="1">
      <alignment horizontal="left" vertical="center"/>
    </xf>
    <xf numFmtId="0" fontId="24" fillId="2" borderId="19" xfId="4" applyFont="1" applyFill="1" applyBorder="1" applyAlignment="1">
      <alignment vertical="center" wrapText="1"/>
    </xf>
    <xf numFmtId="0" fontId="24" fillId="2" borderId="19" xfId="4" applyFont="1" applyFill="1" applyBorder="1" applyAlignment="1">
      <alignment horizontal="center" vertical="center" wrapText="1"/>
    </xf>
    <xf numFmtId="0" fontId="41" fillId="2" borderId="19" xfId="4" applyFont="1" applyFill="1" applyBorder="1" applyAlignment="1">
      <alignment vertical="top" wrapText="1"/>
    </xf>
    <xf numFmtId="0" fontId="4" fillId="0" borderId="0" xfId="0" applyFont="1"/>
    <xf numFmtId="0" fontId="4" fillId="14" borderId="32" xfId="0" applyFont="1" applyFill="1" applyBorder="1" applyAlignment="1">
      <alignment horizontal="center" vertical="center" wrapText="1"/>
    </xf>
    <xf numFmtId="0" fontId="4" fillId="14" borderId="32" xfId="0" applyFont="1" applyFill="1" applyBorder="1" applyAlignment="1">
      <alignment vertical="center" wrapText="1"/>
    </xf>
    <xf numFmtId="0" fontId="42" fillId="14" borderId="7" xfId="0" applyFont="1" applyFill="1" applyBorder="1" applyAlignment="1">
      <alignment horizontal="center" vertical="center" wrapText="1"/>
    </xf>
    <xf numFmtId="0" fontId="4" fillId="14" borderId="32" xfId="0" applyFont="1" applyFill="1" applyBorder="1"/>
    <xf numFmtId="0" fontId="0" fillId="0" borderId="7" xfId="0" applyFont="1" applyBorder="1" applyAlignment="1">
      <alignment horizontal="center" vertical="center" wrapText="1"/>
    </xf>
    <xf numFmtId="0" fontId="0" fillId="0" borderId="7" xfId="0" applyFont="1" applyBorder="1" applyAlignment="1">
      <alignment vertical="center" wrapText="1"/>
    </xf>
    <xf numFmtId="0" fontId="0" fillId="0" borderId="7" xfId="0" applyBorder="1" applyAlignment="1">
      <alignment vertical="center" wrapText="1"/>
    </xf>
    <xf numFmtId="0" fontId="43" fillId="0" borderId="7" xfId="0" applyFont="1" applyBorder="1"/>
    <xf numFmtId="0" fontId="41" fillId="2" borderId="19" xfId="4" applyFont="1" applyFill="1" applyBorder="1" applyAlignment="1">
      <alignment vertical="center" wrapText="1"/>
    </xf>
    <xf numFmtId="0" fontId="26" fillId="14" borderId="32" xfId="0" applyFont="1" applyFill="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0" fillId="0" borderId="7" xfId="0" applyFont="1" applyFill="1" applyBorder="1" applyAlignment="1">
      <alignment vertical="center" wrapText="1"/>
    </xf>
    <xf numFmtId="0" fontId="42" fillId="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Fill="1" applyBorder="1" applyAlignment="1">
      <alignment vertical="center" wrapText="1"/>
    </xf>
    <xf numFmtId="0" fontId="44" fillId="0" borderId="7" xfId="5" applyFont="1" applyFill="1" applyBorder="1" applyAlignment="1">
      <alignment horizontal="center" vertical="center" wrapText="1"/>
    </xf>
    <xf numFmtId="0" fontId="36" fillId="16" borderId="7" xfId="0" applyFont="1" applyFill="1" applyBorder="1" applyAlignment="1">
      <alignment vertical="center" wrapText="1"/>
    </xf>
    <xf numFmtId="0" fontId="36" fillId="16" borderId="7" xfId="0" applyFont="1" applyFill="1" applyBorder="1" applyAlignment="1">
      <alignment horizontal="center" vertical="center" wrapText="1"/>
    </xf>
    <xf numFmtId="0" fontId="44" fillId="0" borderId="7" xfId="5" applyFont="1" applyFill="1" applyBorder="1" applyAlignment="1">
      <alignment vertical="center" wrapText="1"/>
    </xf>
    <xf numFmtId="0" fontId="0" fillId="14" borderId="32" xfId="0" applyFont="1" applyFill="1" applyBorder="1" applyAlignment="1">
      <alignment horizontal="center" vertical="center" wrapText="1"/>
    </xf>
    <xf numFmtId="0" fontId="0" fillId="14" borderId="32" xfId="0" applyFont="1" applyFill="1" applyBorder="1" applyAlignment="1">
      <alignment vertical="center" wrapText="1"/>
    </xf>
    <xf numFmtId="0" fontId="42" fillId="14" borderId="32" xfId="0" applyFont="1" applyFill="1" applyBorder="1" applyAlignment="1">
      <alignment horizontal="center" vertical="center" wrapText="1"/>
    </xf>
    <xf numFmtId="0" fontId="0" fillId="14" borderId="32" xfId="0" applyFill="1" applyBorder="1" applyAlignment="1">
      <alignment vertical="center" wrapText="1"/>
    </xf>
    <xf numFmtId="0" fontId="42" fillId="0" borderId="7" xfId="0" applyFont="1" applyBorder="1" applyAlignment="1">
      <alignment horizontal="center" vertical="center" wrapText="1"/>
    </xf>
    <xf numFmtId="0" fontId="0" fillId="0" borderId="32" xfId="0" applyFont="1" applyFill="1" applyBorder="1" applyAlignment="1">
      <alignment vertical="center" wrapText="1"/>
    </xf>
    <xf numFmtId="2" fontId="0" fillId="0" borderId="7" xfId="0" applyNumberFormat="1" applyFont="1" applyBorder="1" applyAlignment="1">
      <alignment vertical="center" wrapText="1"/>
    </xf>
    <xf numFmtId="0" fontId="30" fillId="0" borderId="7" xfId="5" applyFont="1" applyBorder="1" applyAlignment="1">
      <alignment vertical="center" wrapText="1"/>
    </xf>
    <xf numFmtId="0" fontId="13" fillId="0" borderId="7" xfId="5" applyFont="1" applyBorder="1" applyAlignment="1">
      <alignment vertical="center" wrapText="1"/>
    </xf>
    <xf numFmtId="0" fontId="0" fillId="4" borderId="7" xfId="0" applyFont="1" applyFill="1" applyBorder="1" applyAlignment="1">
      <alignment horizontal="center" vertical="center" wrapText="1"/>
    </xf>
    <xf numFmtId="0" fontId="0" fillId="4" borderId="7" xfId="0" applyFont="1" applyFill="1" applyBorder="1" applyAlignment="1">
      <alignment vertical="center" wrapText="1"/>
    </xf>
    <xf numFmtId="0" fontId="13" fillId="4" borderId="7" xfId="5" applyFont="1" applyFill="1" applyBorder="1" applyAlignment="1">
      <alignment vertical="center" wrapText="1"/>
    </xf>
    <xf numFmtId="0" fontId="0" fillId="4" borderId="7" xfId="0" applyFill="1" applyBorder="1" applyAlignment="1">
      <alignment vertical="center" wrapText="1"/>
    </xf>
    <xf numFmtId="0" fontId="4" fillId="0" borderId="0" xfId="0" applyFont="1" applyFill="1"/>
    <xf numFmtId="0" fontId="4"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ill="1" applyBorder="1" applyAlignment="1">
      <alignment vertical="center" wrapText="1"/>
    </xf>
    <xf numFmtId="0" fontId="45" fillId="0" borderId="0" xfId="5"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Alignment="1">
      <alignment horizontal="center" vertical="center"/>
    </xf>
    <xf numFmtId="0" fontId="0" fillId="0" borderId="0" xfId="0" applyFont="1" applyAlignment="1">
      <alignment wrapText="1"/>
    </xf>
    <xf numFmtId="0" fontId="0" fillId="0" borderId="0" xfId="0" applyFont="1" applyAlignment="1">
      <alignment horizontal="center"/>
    </xf>
    <xf numFmtId="0" fontId="40" fillId="15" borderId="33" xfId="0" applyFont="1" applyFill="1" applyBorder="1" applyAlignment="1">
      <alignment horizontal="center" vertical="center"/>
    </xf>
    <xf numFmtId="0" fontId="40" fillId="15" borderId="33" xfId="0" applyFont="1" applyFill="1" applyBorder="1" applyAlignment="1">
      <alignment horizontal="center" vertical="center" wrapText="1"/>
    </xf>
    <xf numFmtId="0" fontId="2" fillId="2" borderId="19" xfId="4" applyFont="1" applyFill="1" applyBorder="1" applyAlignment="1">
      <alignment horizontal="left" vertical="center"/>
    </xf>
    <xf numFmtId="0" fontId="2" fillId="2" borderId="19" xfId="4" applyFont="1" applyFill="1" applyBorder="1" applyAlignment="1">
      <alignment vertical="top" wrapText="1"/>
    </xf>
    <xf numFmtId="0" fontId="2" fillId="2" borderId="19" xfId="4" applyFont="1" applyFill="1" applyBorder="1" applyAlignment="1">
      <alignment horizontal="center" vertical="top" wrapText="1"/>
    </xf>
    <xf numFmtId="0" fontId="4" fillId="14" borderId="32" xfId="0" applyFont="1" applyFill="1" applyBorder="1" applyAlignment="1">
      <alignment horizontal="center" vertical="center"/>
    </xf>
    <xf numFmtId="0" fontId="4" fillId="14" borderId="32" xfId="0" applyFont="1" applyFill="1" applyBorder="1" applyAlignment="1">
      <alignment horizontal="left" vertical="center" wrapText="1"/>
    </xf>
    <xf numFmtId="0" fontId="4" fillId="14" borderId="32" xfId="0" applyFont="1" applyFill="1" applyBorder="1" applyAlignment="1">
      <alignment horizontal="left" vertical="center"/>
    </xf>
    <xf numFmtId="0" fontId="0" fillId="14" borderId="7" xfId="0" applyFont="1" applyFill="1" applyBorder="1" applyAlignment="1">
      <alignment horizontal="left" vertical="center"/>
    </xf>
    <xf numFmtId="0" fontId="42" fillId="14" borderId="32" xfId="0" applyFont="1" applyFill="1" applyBorder="1" applyAlignment="1">
      <alignment horizontal="center" vertical="center"/>
    </xf>
    <xf numFmtId="0" fontId="0" fillId="0" borderId="7"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0" fillId="0" borderId="7" xfId="0" applyBorder="1" applyAlignment="1">
      <alignment horizontal="left" vertical="center" wrapText="1"/>
    </xf>
    <xf numFmtId="0" fontId="0" fillId="0" borderId="0" xfId="0" applyFont="1" applyFill="1" applyAlignment="1">
      <alignment horizontal="left" vertical="center"/>
    </xf>
    <xf numFmtId="0" fontId="0" fillId="0" borderId="7" xfId="0" applyFont="1" applyFill="1" applyBorder="1" applyAlignment="1">
      <alignment horizontal="left" vertical="center" wrapText="1"/>
    </xf>
    <xf numFmtId="0" fontId="0" fillId="0" borderId="7" xfId="0" applyFont="1" applyFill="1" applyBorder="1" applyAlignment="1">
      <alignment horizontal="left" vertical="center"/>
    </xf>
    <xf numFmtId="0" fontId="42" fillId="0" borderId="7" xfId="0" applyFont="1" applyFill="1" applyBorder="1" applyAlignment="1">
      <alignment horizontal="center" vertical="center"/>
    </xf>
    <xf numFmtId="0" fontId="0" fillId="0" borderId="7" xfId="0" applyFont="1" applyBorder="1" applyAlignment="1">
      <alignment horizontal="left" vertical="center"/>
    </xf>
    <xf numFmtId="0" fontId="0" fillId="0" borderId="7" xfId="0" applyFont="1" applyBorder="1" applyAlignment="1">
      <alignment horizontal="justify" vertical="center" wrapText="1"/>
    </xf>
    <xf numFmtId="0" fontId="47" fillId="0" borderId="7" xfId="0" applyFont="1" applyFill="1" applyBorder="1" applyAlignment="1">
      <alignment horizontal="justify" vertical="center" wrapText="1"/>
    </xf>
    <xf numFmtId="0" fontId="0" fillId="0" borderId="7" xfId="0" applyFont="1" applyBorder="1" applyAlignment="1">
      <alignment horizontal="center" vertical="center"/>
    </xf>
    <xf numFmtId="0" fontId="0" fillId="0" borderId="7" xfId="0" applyFont="1" applyFill="1" applyBorder="1" applyAlignment="1">
      <alignment horizontal="justify" vertical="center" wrapText="1"/>
    </xf>
    <xf numFmtId="0" fontId="4" fillId="0" borderId="7" xfId="0" applyFont="1" applyBorder="1" applyAlignment="1">
      <alignment horizontal="left" vertical="center"/>
    </xf>
    <xf numFmtId="0" fontId="42" fillId="0" borderId="7" xfId="0" applyFont="1" applyBorder="1" applyAlignment="1">
      <alignment horizontal="center" vertical="center"/>
    </xf>
    <xf numFmtId="0" fontId="4" fillId="0" borderId="7" xfId="0" applyFont="1" applyBorder="1" applyAlignment="1">
      <alignment horizontal="justify" vertical="center" wrapText="1"/>
    </xf>
    <xf numFmtId="0" fontId="2" fillId="2" borderId="19" xfId="4" applyFont="1" applyFill="1" applyBorder="1" applyAlignment="1">
      <alignment horizontal="left" vertical="center" wrapText="1"/>
    </xf>
    <xf numFmtId="0" fontId="2" fillId="2" borderId="19" xfId="4" applyFont="1" applyFill="1" applyBorder="1" applyAlignment="1">
      <alignment horizontal="justify" vertical="center" wrapText="1"/>
    </xf>
    <xf numFmtId="0" fontId="5" fillId="0" borderId="19" xfId="4" applyFont="1" applyFill="1" applyBorder="1" applyAlignment="1">
      <alignment horizontal="justify" vertical="center" wrapText="1"/>
    </xf>
    <xf numFmtId="0" fontId="5" fillId="2" borderId="19" xfId="4" applyFont="1" applyFill="1" applyBorder="1" applyAlignment="1">
      <alignment horizontal="left" vertical="center" wrapText="1"/>
    </xf>
    <xf numFmtId="0" fontId="2" fillId="2" borderId="19" xfId="4" applyFont="1" applyFill="1" applyBorder="1" applyAlignment="1">
      <alignment horizontal="center" vertical="center" wrapText="1"/>
    </xf>
    <xf numFmtId="0" fontId="4" fillId="14" borderId="32" xfId="0" applyFont="1" applyFill="1" applyBorder="1" applyAlignment="1">
      <alignment horizontal="justify" vertical="center" wrapText="1"/>
    </xf>
    <xf numFmtId="0" fontId="0" fillId="0" borderId="32" xfId="0" applyFont="1" applyFill="1" applyBorder="1" applyAlignment="1">
      <alignment horizontal="justify" vertical="center" wrapText="1"/>
    </xf>
    <xf numFmtId="0" fontId="0" fillId="14" borderId="32" xfId="0" applyFont="1" applyFill="1" applyBorder="1" applyAlignment="1">
      <alignment horizontal="left" vertical="center" wrapText="1"/>
    </xf>
    <xf numFmtId="0" fontId="0" fillId="14" borderId="32" xfId="0" applyFont="1" applyFill="1" applyBorder="1" applyAlignment="1">
      <alignment horizontal="left" vertical="center"/>
    </xf>
    <xf numFmtId="0" fontId="0" fillId="14" borderId="32" xfId="0" applyFont="1" applyFill="1" applyBorder="1" applyAlignment="1">
      <alignment horizontal="justify" vertical="center" wrapText="1"/>
    </xf>
    <xf numFmtId="0" fontId="3" fillId="14" borderId="32" xfId="0" applyFont="1" applyFill="1" applyBorder="1" applyAlignment="1">
      <alignment horizontal="center" vertical="center"/>
    </xf>
    <xf numFmtId="0" fontId="4" fillId="0" borderId="0" xfId="0" applyFont="1" applyAlignment="1">
      <alignment horizontal="left" vertical="center" wrapText="1"/>
    </xf>
    <xf numFmtId="0" fontId="0" fillId="0" borderId="0" xfId="0" applyFont="1" applyAlignment="1">
      <alignment horizontal="left" vertical="center" wrapText="1"/>
    </xf>
    <xf numFmtId="0" fontId="0" fillId="0" borderId="7" xfId="0" applyBorder="1"/>
    <xf numFmtId="0" fontId="0" fillId="0" borderId="31" xfId="0" applyFont="1" applyFill="1" applyBorder="1" applyAlignment="1">
      <alignment horizontal="justify" vertical="center" wrapText="1"/>
    </xf>
    <xf numFmtId="0" fontId="4" fillId="4" borderId="7" xfId="0" applyFont="1" applyFill="1" applyBorder="1" applyAlignment="1">
      <alignment horizontal="left" vertical="center"/>
    </xf>
    <xf numFmtId="0" fontId="2" fillId="2" borderId="19" xfId="4" applyFont="1" applyFill="1" applyBorder="1" applyAlignment="1">
      <alignment horizontal="justify" vertical="center"/>
    </xf>
    <xf numFmtId="0" fontId="2" fillId="2" borderId="19" xfId="4" applyFont="1" applyFill="1" applyBorder="1" applyAlignment="1">
      <alignment horizontal="center" vertical="center"/>
    </xf>
    <xf numFmtId="0" fontId="4" fillId="0" borderId="32" xfId="0" applyFont="1" applyFill="1" applyBorder="1" applyAlignment="1">
      <alignment horizontal="center" vertical="center"/>
    </xf>
    <xf numFmtId="0" fontId="4" fillId="0" borderId="7" xfId="0" applyFont="1" applyBorder="1" applyAlignment="1">
      <alignment horizontal="justify" vertical="center"/>
    </xf>
    <xf numFmtId="0" fontId="4" fillId="0" borderId="7" xfId="0" applyFont="1" applyFill="1" applyBorder="1" applyAlignment="1">
      <alignment horizontal="justify" vertical="center" wrapText="1"/>
    </xf>
    <xf numFmtId="0" fontId="4" fillId="0" borderId="32" xfId="0" applyFont="1" applyFill="1" applyBorder="1" applyAlignment="1">
      <alignment horizontal="center" vertical="center" wrapText="1"/>
    </xf>
    <xf numFmtId="0" fontId="0" fillId="14" borderId="32" xfId="0" applyFont="1" applyFill="1" applyBorder="1" applyAlignment="1">
      <alignment horizontal="center" vertical="center"/>
    </xf>
    <xf numFmtId="0" fontId="0" fillId="0" borderId="0" xfId="0" applyAlignment="1">
      <alignment vertical="center" wrapText="1"/>
    </xf>
    <xf numFmtId="0" fontId="48" fillId="15" borderId="7" xfId="0" applyFont="1" applyFill="1" applyBorder="1" applyAlignment="1">
      <alignment horizontal="center" vertical="center"/>
    </xf>
    <xf numFmtId="0" fontId="48" fillId="15" borderId="7" xfId="0" applyFont="1" applyFill="1" applyBorder="1" applyAlignment="1">
      <alignment horizontal="center" vertical="center" wrapText="1"/>
    </xf>
    <xf numFmtId="0" fontId="0" fillId="17" borderId="33" xfId="0" applyFill="1" applyBorder="1" applyAlignment="1">
      <alignment horizontal="center" vertical="center"/>
    </xf>
    <xf numFmtId="0" fontId="0" fillId="17" borderId="7" xfId="0" applyFill="1" applyBorder="1" applyAlignment="1">
      <alignment vertical="center"/>
    </xf>
    <xf numFmtId="0" fontId="0" fillId="17" borderId="7" xfId="0" applyFill="1" applyBorder="1" applyAlignment="1">
      <alignment vertical="center" wrapText="1"/>
    </xf>
    <xf numFmtId="0" fontId="0" fillId="17" borderId="7" xfId="0" applyFill="1" applyBorder="1" applyAlignment="1">
      <alignment horizontal="center" vertical="center" wrapText="1"/>
    </xf>
    <xf numFmtId="0" fontId="0" fillId="17" borderId="7" xfId="0" applyFill="1" applyBorder="1" applyAlignment="1">
      <alignment horizontal="center" vertical="center"/>
    </xf>
    <xf numFmtId="0" fontId="3" fillId="0" borderId="7" xfId="0" applyFont="1" applyBorder="1" applyAlignment="1">
      <alignment horizontal="center" vertical="center"/>
    </xf>
    <xf numFmtId="0" fontId="0" fillId="17" borderId="32" xfId="0" applyFill="1" applyBorder="1" applyAlignment="1">
      <alignment vertical="center"/>
    </xf>
    <xf numFmtId="0" fontId="0" fillId="0" borderId="7" xfId="0" applyBorder="1" applyAlignment="1">
      <alignment vertical="center"/>
    </xf>
    <xf numFmtId="0" fontId="49" fillId="2" borderId="18" xfId="0" applyFont="1" applyFill="1" applyBorder="1" applyAlignment="1">
      <alignment vertical="center"/>
    </xf>
    <xf numFmtId="0" fontId="49" fillId="2" borderId="19" xfId="0" applyFont="1" applyFill="1" applyBorder="1" applyAlignment="1">
      <alignment vertical="center"/>
    </xf>
    <xf numFmtId="0" fontId="49" fillId="2" borderId="19" xfId="0" applyFont="1" applyFill="1" applyBorder="1" applyAlignment="1">
      <alignment vertical="center" wrapText="1"/>
    </xf>
    <xf numFmtId="0" fontId="49" fillId="2" borderId="19" xfId="0" applyFont="1" applyFill="1" applyBorder="1" applyAlignment="1">
      <alignment horizontal="center" vertical="center"/>
    </xf>
    <xf numFmtId="1" fontId="49" fillId="2" borderId="20" xfId="0" applyNumberFormat="1" applyFont="1" applyFill="1" applyBorder="1" applyAlignment="1">
      <alignment horizontal="center" vertical="center"/>
    </xf>
    <xf numFmtId="0" fontId="2" fillId="2" borderId="7" xfId="1" applyNumberFormat="1" applyFont="1" applyFill="1" applyBorder="1" applyAlignment="1">
      <alignment vertical="center"/>
    </xf>
    <xf numFmtId="0" fontId="0" fillId="0" borderId="7" xfId="0" applyFill="1" applyBorder="1" applyAlignment="1">
      <alignment vertical="center"/>
    </xf>
    <xf numFmtId="0" fontId="0" fillId="0" borderId="7" xfId="0" applyFill="1" applyBorder="1" applyAlignment="1">
      <alignment horizontal="center" vertical="center" wrapText="1"/>
    </xf>
    <xf numFmtId="0" fontId="49" fillId="2" borderId="20" xfId="0" applyFont="1" applyFill="1" applyBorder="1" applyAlignment="1">
      <alignment horizontal="center" vertical="center"/>
    </xf>
    <xf numFmtId="0" fontId="0" fillId="4" borderId="7" xfId="0" applyFill="1" applyBorder="1" applyAlignment="1">
      <alignment vertical="center"/>
    </xf>
    <xf numFmtId="0" fontId="0" fillId="4" borderId="7" xfId="0" applyFill="1" applyBorder="1" applyAlignment="1">
      <alignment horizontal="center" vertical="center" wrapText="1"/>
    </xf>
    <xf numFmtId="0" fontId="24" fillId="2" borderId="16" xfId="0" applyFont="1" applyFill="1" applyBorder="1" applyAlignment="1">
      <alignment horizontal="center" vertical="center"/>
    </xf>
    <xf numFmtId="0" fontId="24" fillId="2" borderId="16" xfId="0" applyFont="1" applyFill="1" applyBorder="1" applyAlignment="1">
      <alignment horizontal="center" vertical="center" wrapText="1"/>
    </xf>
    <xf numFmtId="0" fontId="24" fillId="19" borderId="16" xfId="0" applyFont="1" applyFill="1" applyBorder="1" applyAlignment="1">
      <alignment horizontal="center" vertical="center" wrapText="1"/>
    </xf>
    <xf numFmtId="0" fontId="24" fillId="20" borderId="16" xfId="0" applyFont="1" applyFill="1" applyBorder="1" applyAlignment="1">
      <alignment horizontal="center" vertical="center" wrapText="1"/>
    </xf>
    <xf numFmtId="0" fontId="24" fillId="21" borderId="16" xfId="0" applyFont="1" applyFill="1" applyBorder="1" applyAlignment="1">
      <alignment horizontal="center" vertical="center" wrapText="1"/>
    </xf>
    <xf numFmtId="0" fontId="24" fillId="22" borderId="16"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52" fillId="0" borderId="7" xfId="0" applyFont="1" applyBorder="1" applyAlignment="1">
      <alignment vertical="center" wrapText="1"/>
    </xf>
    <xf numFmtId="0" fontId="52" fillId="0" borderId="7" xfId="0" applyFont="1" applyBorder="1" applyAlignment="1">
      <alignment vertical="center"/>
    </xf>
    <xf numFmtId="0" fontId="3" fillId="14" borderId="7" xfId="0" applyFont="1" applyFill="1" applyBorder="1" applyAlignment="1">
      <alignment horizontal="center" vertical="center"/>
    </xf>
    <xf numFmtId="0" fontId="47" fillId="19" borderId="7" xfId="0" applyFont="1" applyFill="1" applyBorder="1" applyAlignment="1">
      <alignment horizontal="center" vertical="center"/>
    </xf>
    <xf numFmtId="0" fontId="5" fillId="20" borderId="7" xfId="0" applyFont="1" applyFill="1" applyBorder="1" applyAlignment="1">
      <alignment horizontal="center" vertical="center"/>
    </xf>
    <xf numFmtId="0" fontId="47" fillId="21" borderId="7" xfId="0" applyFont="1" applyFill="1" applyBorder="1" applyAlignment="1">
      <alignment horizontal="center" vertical="center"/>
    </xf>
    <xf numFmtId="0" fontId="5" fillId="21" borderId="7" xfId="0" applyFont="1" applyFill="1" applyBorder="1" applyAlignment="1">
      <alignment horizontal="center" vertical="center"/>
    </xf>
    <xf numFmtId="0" fontId="5" fillId="22" borderId="7" xfId="0" applyFont="1" applyFill="1" applyBorder="1" applyAlignment="1">
      <alignment horizontal="center" vertical="center"/>
    </xf>
    <xf numFmtId="0" fontId="5" fillId="11" borderId="8" xfId="0" applyFont="1" applyFill="1" applyBorder="1" applyAlignment="1">
      <alignment horizontal="center" vertical="center"/>
    </xf>
    <xf numFmtId="0" fontId="5" fillId="11" borderId="7" xfId="0" applyFont="1" applyFill="1" applyBorder="1" applyAlignment="1">
      <alignment horizontal="center" vertical="center"/>
    </xf>
    <xf numFmtId="0" fontId="0" fillId="19" borderId="7" xfId="0" applyFont="1" applyFill="1" applyBorder="1" applyAlignment="1">
      <alignment horizontal="center" vertical="center"/>
    </xf>
    <xf numFmtId="0" fontId="0" fillId="21" borderId="7" xfId="0" applyFont="1" applyFill="1" applyBorder="1" applyAlignment="1">
      <alignment horizontal="center" vertical="center"/>
    </xf>
    <xf numFmtId="0" fontId="52" fillId="23" borderId="7" xfId="0" applyFont="1" applyFill="1" applyBorder="1" applyAlignment="1">
      <alignment vertical="center" wrapText="1"/>
    </xf>
    <xf numFmtId="0" fontId="0" fillId="24" borderId="7" xfId="0" applyFont="1" applyFill="1" applyBorder="1" applyAlignment="1">
      <alignment horizontal="center" vertical="center"/>
    </xf>
    <xf numFmtId="0" fontId="0" fillId="25" borderId="7" xfId="0" applyFont="1" applyFill="1" applyBorder="1" applyAlignment="1">
      <alignment horizontal="center" vertical="center"/>
    </xf>
    <xf numFmtId="0" fontId="47" fillId="25" borderId="7" xfId="0" applyFont="1" applyFill="1" applyBorder="1" applyAlignment="1">
      <alignment horizontal="center" vertical="center"/>
    </xf>
    <xf numFmtId="0" fontId="5" fillId="26" borderId="7" xfId="0" applyFont="1" applyFill="1" applyBorder="1" applyAlignment="1">
      <alignment horizontal="center" vertical="center"/>
    </xf>
    <xf numFmtId="0" fontId="0" fillId="27" borderId="7" xfId="0" applyFont="1" applyFill="1" applyBorder="1" applyAlignment="1">
      <alignment horizontal="center" vertical="center"/>
    </xf>
    <xf numFmtId="0" fontId="5" fillId="28" borderId="7" xfId="0" applyFont="1" applyFill="1" applyBorder="1" applyAlignment="1">
      <alignment horizontal="center" vertical="center"/>
    </xf>
    <xf numFmtId="0" fontId="5" fillId="29" borderId="7" xfId="0" applyFont="1" applyFill="1" applyBorder="1" applyAlignment="1">
      <alignment horizontal="center" vertical="center"/>
    </xf>
    <xf numFmtId="0" fontId="47" fillId="0" borderId="7" xfId="0" applyFont="1" applyBorder="1" applyAlignment="1">
      <alignment vertical="center" wrapText="1"/>
    </xf>
    <xf numFmtId="0" fontId="52" fillId="13" borderId="7" xfId="0" applyFont="1" applyFill="1" applyBorder="1" applyAlignment="1">
      <alignment vertical="center" wrapText="1"/>
    </xf>
    <xf numFmtId="0" fontId="3" fillId="13" borderId="7" xfId="0" applyFont="1" applyFill="1" applyBorder="1" applyAlignment="1">
      <alignment horizontal="center" vertical="center"/>
    </xf>
    <xf numFmtId="0" fontId="52" fillId="13" borderId="7" xfId="0" applyFont="1" applyFill="1" applyBorder="1" applyAlignment="1">
      <alignment horizontal="center" vertical="center"/>
    </xf>
    <xf numFmtId="0" fontId="0" fillId="13" borderId="7" xfId="0" applyFont="1" applyFill="1" applyBorder="1" applyAlignment="1">
      <alignment horizontal="center" vertical="center"/>
    </xf>
    <xf numFmtId="0" fontId="5" fillId="27" borderId="7" xfId="0" applyFont="1" applyFill="1" applyBorder="1" applyAlignment="1">
      <alignment horizontal="center" vertical="center"/>
    </xf>
    <xf numFmtId="0" fontId="5" fillId="29" borderId="8" xfId="0" applyFont="1" applyFill="1" applyBorder="1" applyAlignment="1">
      <alignment horizontal="center" vertical="center"/>
    </xf>
    <xf numFmtId="0" fontId="47" fillId="0" borderId="7" xfId="0" applyFont="1" applyBorder="1" applyAlignment="1">
      <alignment vertical="center"/>
    </xf>
    <xf numFmtId="0" fontId="52" fillId="0" borderId="7" xfId="0" applyFont="1" applyFill="1" applyBorder="1" applyAlignment="1">
      <alignment vertical="center"/>
    </xf>
    <xf numFmtId="0" fontId="52" fillId="13" borderId="7" xfId="0" applyFont="1" applyFill="1" applyBorder="1" applyAlignment="1">
      <alignment vertical="center"/>
    </xf>
    <xf numFmtId="0" fontId="53" fillId="13" borderId="7" xfId="0" applyFont="1" applyFill="1" applyBorder="1" applyAlignment="1">
      <alignment horizontal="center" vertical="center"/>
    </xf>
    <xf numFmtId="0" fontId="5" fillId="30" borderId="7" xfId="0" applyFont="1" applyFill="1" applyBorder="1" applyAlignment="1">
      <alignment horizontal="center" vertical="center"/>
    </xf>
    <xf numFmtId="0" fontId="47" fillId="0" borderId="7" xfId="0" applyFont="1" applyFill="1" applyBorder="1" applyAlignment="1">
      <alignment vertical="center"/>
    </xf>
    <xf numFmtId="0" fontId="0" fillId="0" borderId="7" xfId="0" applyFont="1" applyBorder="1" applyAlignment="1">
      <alignment vertical="center"/>
    </xf>
    <xf numFmtId="0" fontId="0" fillId="13" borderId="7" xfId="0" applyFont="1" applyFill="1" applyBorder="1" applyAlignment="1">
      <alignment vertical="center"/>
    </xf>
    <xf numFmtId="0" fontId="0" fillId="0" borderId="10" xfId="0" applyFont="1" applyBorder="1" applyAlignment="1">
      <alignment vertical="center"/>
    </xf>
    <xf numFmtId="0" fontId="52" fillId="0" borderId="10" xfId="0" applyFont="1" applyBorder="1" applyAlignment="1">
      <alignment vertical="center" wrapText="1"/>
    </xf>
    <xf numFmtId="0" fontId="5" fillId="11" borderId="11" xfId="0" applyFont="1" applyFill="1" applyBorder="1" applyAlignment="1">
      <alignment horizontal="center" vertical="center"/>
    </xf>
    <xf numFmtId="0" fontId="54" fillId="15" borderId="15" xfId="0" applyFont="1" applyFill="1" applyBorder="1" applyAlignment="1">
      <alignment horizontal="center" vertical="center" wrapText="1"/>
    </xf>
    <xf numFmtId="0" fontId="54" fillId="15" borderId="16" xfId="0" applyFont="1" applyFill="1" applyBorder="1" applyAlignment="1">
      <alignment horizontal="center" vertical="center" wrapText="1"/>
    </xf>
    <xf numFmtId="0" fontId="54" fillId="15" borderId="16" xfId="0" applyFont="1" applyFill="1" applyBorder="1" applyAlignment="1">
      <alignment horizontal="center" vertical="center"/>
    </xf>
    <xf numFmtId="0" fontId="54" fillId="15" borderId="17" xfId="0" applyFont="1" applyFill="1" applyBorder="1" applyAlignment="1">
      <alignment horizontal="center" vertical="center"/>
    </xf>
    <xf numFmtId="0" fontId="0" fillId="17" borderId="6" xfId="0" applyFill="1" applyBorder="1" applyAlignment="1">
      <alignment horizontal="center" vertical="center"/>
    </xf>
    <xf numFmtId="0" fontId="0" fillId="17" borderId="8" xfId="0" applyFill="1" applyBorder="1" applyAlignment="1">
      <alignment horizontal="center" vertical="center"/>
    </xf>
    <xf numFmtId="0" fontId="0" fillId="0" borderId="6" xfId="0" applyBorder="1" applyAlignment="1">
      <alignment horizontal="center" vertical="center"/>
    </xf>
    <xf numFmtId="0" fontId="0" fillId="0" borderId="7" xfId="0" applyFill="1" applyBorder="1" applyAlignment="1">
      <alignment horizontal="center" vertical="center"/>
    </xf>
    <xf numFmtId="0" fontId="3" fillId="0" borderId="8"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Border="1" applyAlignment="1">
      <alignment horizontal="center" vertical="center"/>
    </xf>
    <xf numFmtId="0" fontId="0" fillId="0" borderId="10" xfId="0" applyFill="1" applyBorder="1" applyAlignment="1">
      <alignment horizontal="center" vertical="center"/>
    </xf>
    <xf numFmtId="0" fontId="0" fillId="0" borderId="10" xfId="0" applyBorder="1" applyAlignment="1">
      <alignment horizontal="center" vertical="center"/>
    </xf>
    <xf numFmtId="0" fontId="52" fillId="0" borderId="7" xfId="0" applyFont="1" applyBorder="1" applyAlignment="1">
      <alignment horizontal="left" vertical="center" wrapText="1"/>
    </xf>
    <xf numFmtId="0" fontId="24" fillId="2" borderId="15" xfId="0" applyFont="1" applyFill="1" applyBorder="1" applyAlignment="1">
      <alignment horizontal="center" vertical="center"/>
    </xf>
    <xf numFmtId="0" fontId="0" fillId="0" borderId="6" xfId="0" applyFont="1" applyBorder="1" applyAlignment="1">
      <alignment horizontal="center" vertical="center"/>
    </xf>
    <xf numFmtId="0" fontId="0" fillId="23" borderId="6" xfId="0" applyFont="1" applyFill="1" applyBorder="1" applyAlignment="1">
      <alignment horizontal="center" vertical="center"/>
    </xf>
    <xf numFmtId="0" fontId="0" fillId="23" borderId="7" xfId="0" applyFont="1" applyFill="1" applyBorder="1" applyAlignment="1">
      <alignment horizontal="center" vertical="center"/>
    </xf>
    <xf numFmtId="0" fontId="5" fillId="13"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Border="1" applyAlignment="1">
      <alignment horizontal="center" vertical="center"/>
    </xf>
    <xf numFmtId="0" fontId="5" fillId="13" borderId="6" xfId="0" applyFont="1" applyFill="1" applyBorder="1" applyAlignment="1">
      <alignment horizontal="left" vertical="center"/>
    </xf>
    <xf numFmtId="0" fontId="0" fillId="0" borderId="0" xfId="0" applyAlignment="1">
      <alignment horizontal="left" vertical="center"/>
    </xf>
    <xf numFmtId="0" fontId="52" fillId="0" borderId="7" xfId="0" applyFont="1" applyBorder="1" applyAlignment="1">
      <alignment horizontal="left" vertical="center"/>
    </xf>
    <xf numFmtId="0" fontId="52" fillId="23" borderId="7" xfId="0" applyFont="1" applyFill="1" applyBorder="1" applyAlignment="1">
      <alignment horizontal="left" vertical="center" wrapText="1"/>
    </xf>
    <xf numFmtId="0" fontId="52" fillId="13" borderId="7"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0" fillId="13" borderId="7" xfId="0" applyFont="1" applyFill="1" applyBorder="1" applyAlignment="1">
      <alignment horizontal="left" vertical="center"/>
    </xf>
    <xf numFmtId="0" fontId="0" fillId="0" borderId="10" xfId="0" applyFont="1" applyBorder="1" applyAlignment="1">
      <alignment horizontal="left" vertical="center"/>
    </xf>
    <xf numFmtId="0" fontId="4" fillId="0" borderId="7" xfId="0" applyFont="1" applyFill="1" applyBorder="1" applyAlignment="1">
      <alignment horizontal="center" vertical="center"/>
    </xf>
    <xf numFmtId="0" fontId="2" fillId="2" borderId="19" xfId="4" applyFont="1" applyFill="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4" fillId="0" borderId="7" xfId="0" applyFont="1" applyFill="1" applyBorder="1" applyAlignment="1">
      <alignment horizontal="left" wrapText="1"/>
    </xf>
    <xf numFmtId="0" fontId="0" fillId="0" borderId="0" xfId="0" applyFont="1" applyAlignment="1">
      <alignment horizontal="center" vertical="center"/>
    </xf>
    <xf numFmtId="0" fontId="40" fillId="31" borderId="33" xfId="0" applyFont="1" applyFill="1" applyBorder="1" applyAlignment="1">
      <alignment horizontal="center" vertical="center" wrapText="1"/>
    </xf>
    <xf numFmtId="0" fontId="6" fillId="31" borderId="33"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0" fillId="0" borderId="0" xfId="0" applyFill="1" applyAlignment="1">
      <alignment vertical="center"/>
    </xf>
    <xf numFmtId="0" fontId="27" fillId="0" borderId="0" xfId="2" applyAlignment="1">
      <alignment vertical="center"/>
    </xf>
    <xf numFmtId="0" fontId="48" fillId="31" borderId="7" xfId="0" applyFont="1" applyFill="1" applyBorder="1" applyAlignment="1">
      <alignment horizontal="center" vertical="center" wrapText="1"/>
    </xf>
    <xf numFmtId="0" fontId="8" fillId="0" borderId="51" xfId="0" applyFont="1" applyBorder="1" applyAlignment="1">
      <alignment horizontal="center" vertical="center"/>
    </xf>
    <xf numFmtId="0" fontId="13" fillId="4" borderId="33" xfId="0" applyFont="1" applyFill="1" applyBorder="1" applyAlignment="1">
      <alignment horizontal="center" vertical="center"/>
    </xf>
    <xf numFmtId="3" fontId="16" fillId="5" borderId="49" xfId="0" applyNumberFormat="1" applyFont="1" applyFill="1" applyBorder="1" applyAlignment="1">
      <alignment horizontal="center" vertical="center"/>
    </xf>
    <xf numFmtId="0" fontId="16" fillId="5" borderId="57" xfId="0" applyFont="1" applyFill="1" applyBorder="1" applyAlignment="1">
      <alignment horizontal="center" vertical="center"/>
    </xf>
    <xf numFmtId="0" fontId="3" fillId="0" borderId="3" xfId="0" applyFont="1" applyBorder="1"/>
    <xf numFmtId="9" fontId="0" fillId="0" borderId="5" xfId="0" applyNumberFormat="1" applyBorder="1"/>
    <xf numFmtId="3" fontId="3" fillId="0" borderId="7" xfId="0" applyNumberFormat="1" applyFont="1" applyBorder="1" applyAlignment="1">
      <alignment horizontal="center" vertical="center"/>
    </xf>
    <xf numFmtId="0" fontId="5" fillId="13" borderId="7" xfId="0" applyFont="1" applyFill="1" applyBorder="1" applyAlignment="1">
      <alignment horizontal="center" vertical="center"/>
    </xf>
    <xf numFmtId="0" fontId="5" fillId="22" borderId="7" xfId="0" applyFont="1" applyFill="1" applyBorder="1" applyAlignment="1">
      <alignment horizontal="center" vertical="center" wrapText="1"/>
    </xf>
    <xf numFmtId="0" fontId="5" fillId="19" borderId="7" xfId="0" applyFont="1" applyFill="1" applyBorder="1" applyAlignment="1">
      <alignment horizontal="center" vertical="center"/>
    </xf>
    <xf numFmtId="0" fontId="4" fillId="0" borderId="58" xfId="0" applyFont="1" applyBorder="1" applyAlignment="1">
      <alignment horizontal="center" vertical="center"/>
    </xf>
    <xf numFmtId="0" fontId="54" fillId="15" borderId="15" xfId="0" applyFont="1" applyFill="1" applyBorder="1" applyAlignment="1">
      <alignment horizontal="center" vertical="center"/>
    </xf>
    <xf numFmtId="0" fontId="4" fillId="32" borderId="7" xfId="0" applyFont="1" applyFill="1" applyBorder="1"/>
    <xf numFmtId="9" fontId="21" fillId="0" borderId="20" xfId="1" applyFont="1" applyBorder="1" applyAlignment="1">
      <alignment horizontal="center"/>
    </xf>
    <xf numFmtId="0" fontId="0" fillId="0" borderId="54" xfId="0" applyBorder="1" applyAlignment="1">
      <alignment horizontal="left"/>
    </xf>
    <xf numFmtId="0" fontId="2" fillId="2" borderId="37" xfId="0" applyFont="1" applyFill="1" applyBorder="1" applyAlignment="1">
      <alignment horizontal="center"/>
    </xf>
    <xf numFmtId="0" fontId="0" fillId="0" borderId="38" xfId="0" applyBorder="1" applyAlignment="1">
      <alignment horizontal="left"/>
    </xf>
    <xf numFmtId="0" fontId="0" fillId="0" borderId="35" xfId="0" applyBorder="1" applyAlignment="1">
      <alignment horizontal="left"/>
    </xf>
    <xf numFmtId="0" fontId="2" fillId="2" borderId="37" xfId="0" applyFont="1" applyFill="1" applyBorder="1" applyAlignment="1">
      <alignment horizontal="left"/>
    </xf>
    <xf numFmtId="0" fontId="0" fillId="0" borderId="7" xfId="0" applyBorder="1" applyAlignment="1">
      <alignment horizontal="center" vertical="center"/>
    </xf>
    <xf numFmtId="0" fontId="0" fillId="0" borderId="7" xfId="0" applyFont="1" applyBorder="1" applyAlignment="1">
      <alignment horizontal="center" vertical="center" wrapText="1"/>
    </xf>
    <xf numFmtId="0" fontId="0" fillId="0" borderId="7" xfId="0" applyBorder="1" applyAlignment="1">
      <alignment horizontal="center" vertical="center"/>
    </xf>
    <xf numFmtId="0" fontId="0" fillId="0" borderId="0" xfId="0" applyFont="1" applyFill="1" applyAlignment="1">
      <alignment horizontal="center"/>
    </xf>
    <xf numFmtId="0" fontId="0" fillId="0" borderId="0" xfId="0" applyFont="1" applyFill="1" applyAlignment="1">
      <alignment horizontal="center" vertical="center"/>
    </xf>
    <xf numFmtId="0" fontId="4" fillId="0" borderId="0" xfId="0" applyFont="1" applyAlignment="1">
      <alignment horizontal="center" vertical="center"/>
    </xf>
    <xf numFmtId="0" fontId="0" fillId="4" borderId="0" xfId="0" applyFont="1" applyFill="1" applyAlignment="1">
      <alignment horizontal="center" vertical="center"/>
    </xf>
    <xf numFmtId="0" fontId="0"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Font="1" applyBorder="1" applyAlignment="1">
      <alignment horizontal="center" vertical="center" wrapText="1"/>
    </xf>
    <xf numFmtId="0" fontId="36" fillId="0" borderId="16" xfId="0" applyFont="1" applyFill="1" applyBorder="1" applyAlignment="1">
      <alignment horizontal="center" vertical="center" wrapText="1"/>
    </xf>
    <xf numFmtId="0" fontId="36" fillId="0" borderId="3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0" fillId="0" borderId="7" xfId="0" applyBorder="1" applyAlignment="1">
      <alignment horizontal="left" vertical="top" wrapText="1"/>
    </xf>
    <xf numFmtId="0" fontId="32" fillId="0" borderId="31" xfId="3" applyFill="1" applyBorder="1" applyAlignment="1">
      <alignment horizontal="center" vertical="center" wrapText="1"/>
    </xf>
    <xf numFmtId="0" fontId="0" fillId="14" borderId="7" xfId="0" applyFill="1" applyBorder="1" applyAlignment="1">
      <alignment horizontal="center" vertical="center" wrapText="1"/>
    </xf>
    <xf numFmtId="0" fontId="12" fillId="14" borderId="7" xfId="0" applyFont="1" applyFill="1" applyBorder="1" applyAlignment="1">
      <alignment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8" fillId="0" borderId="0" xfId="0" applyFont="1" applyAlignment="1">
      <alignment vertical="center"/>
    </xf>
    <xf numFmtId="0" fontId="24" fillId="15" borderId="33" xfId="0" applyFont="1" applyFill="1" applyBorder="1" applyAlignment="1">
      <alignment horizontal="center" vertical="center" wrapText="1"/>
    </xf>
    <xf numFmtId="0" fontId="14" fillId="14" borderId="0" xfId="0" applyFont="1" applyFill="1" applyAlignment="1">
      <alignment vertical="center" wrapText="1"/>
    </xf>
    <xf numFmtId="0" fontId="14" fillId="14" borderId="32" xfId="0" applyFont="1" applyFill="1" applyBorder="1" applyAlignment="1">
      <alignment vertical="center" wrapText="1"/>
    </xf>
    <xf numFmtId="0" fontId="14" fillId="0" borderId="7" xfId="0" applyFont="1" applyBorder="1" applyAlignment="1">
      <alignment vertical="center" wrapText="1"/>
    </xf>
    <xf numFmtId="0" fontId="8" fillId="0" borderId="7" xfId="0" applyFont="1" applyBorder="1" applyAlignment="1">
      <alignment vertical="center" wrapText="1"/>
    </xf>
    <xf numFmtId="0" fontId="8" fillId="14" borderId="32" xfId="0" applyFont="1" applyFill="1" applyBorder="1" applyAlignment="1">
      <alignment vertical="center" wrapText="1"/>
    </xf>
    <xf numFmtId="0" fontId="8" fillId="4" borderId="7" xfId="0" applyFont="1" applyFill="1" applyBorder="1" applyAlignment="1">
      <alignment vertical="center" wrapText="1"/>
    </xf>
    <xf numFmtId="0" fontId="14"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Alignment="1">
      <alignment vertical="center" wrapText="1"/>
    </xf>
    <xf numFmtId="0" fontId="0" fillId="0" borderId="7" xfId="0" applyFont="1" applyFill="1" applyBorder="1" applyAlignment="1">
      <alignment horizontal="left" vertical="center" wrapText="1"/>
    </xf>
    <xf numFmtId="0" fontId="0" fillId="4" borderId="7" xfId="0" applyFont="1" applyFill="1" applyBorder="1" applyAlignment="1">
      <alignment horizontal="left" vertical="center" wrapText="1"/>
    </xf>
    <xf numFmtId="0" fontId="0" fillId="0" borderId="7" xfId="0" applyFont="1" applyBorder="1" applyAlignment="1">
      <alignment horizontal="center" vertical="center" wrapText="1"/>
    </xf>
    <xf numFmtId="0" fontId="0" fillId="0" borderId="7" xfId="0" applyBorder="1" applyAlignment="1">
      <alignment horizontal="center" vertical="center" wrapText="1"/>
    </xf>
    <xf numFmtId="0" fontId="32" fillId="0" borderId="7" xfId="3"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lignment horizontal="center" vertical="center" wrapText="1"/>
    </xf>
    <xf numFmtId="0" fontId="32" fillId="0" borderId="7" xfId="3" applyBorder="1" applyAlignment="1">
      <alignment horizontal="center" vertical="center" wrapText="1"/>
    </xf>
    <xf numFmtId="0" fontId="32" fillId="0" borderId="7" xfId="3" applyBorder="1" applyAlignment="1">
      <alignment horizontal="left" vertical="center" wrapText="1"/>
    </xf>
    <xf numFmtId="0" fontId="0" fillId="0" borderId="0" xfId="0" applyFill="1" applyBorder="1" applyAlignment="1">
      <alignment wrapText="1"/>
    </xf>
    <xf numFmtId="0" fontId="32" fillId="0" borderId="7" xfId="3" applyBorder="1" applyAlignment="1">
      <alignment horizontal="left" vertical="top" wrapText="1"/>
    </xf>
    <xf numFmtId="0" fontId="32" fillId="0" borderId="0" xfId="3" applyAlignment="1">
      <alignment wrapText="1"/>
    </xf>
    <xf numFmtId="0" fontId="21" fillId="0" borderId="51" xfId="0" applyFont="1" applyBorder="1" applyAlignment="1">
      <alignment horizontal="center" vertical="center"/>
    </xf>
    <xf numFmtId="0" fontId="21" fillId="0" borderId="43" xfId="0" applyFont="1" applyBorder="1" applyAlignment="1">
      <alignment horizontal="center" vertical="center"/>
    </xf>
    <xf numFmtId="0" fontId="21" fillId="0" borderId="53"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 fillId="12" borderId="0" xfId="0" applyFont="1" applyFill="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24" fillId="10" borderId="31" xfId="0" applyFont="1" applyFill="1" applyBorder="1" applyAlignment="1">
      <alignment horizontal="center" vertical="center" wrapText="1"/>
    </xf>
    <xf numFmtId="0" fontId="24" fillId="10" borderId="32" xfId="0" applyFont="1" applyFill="1" applyBorder="1" applyAlignment="1">
      <alignment horizontal="center" vertical="center" wrapText="1"/>
    </xf>
    <xf numFmtId="0" fontId="8" fillId="0" borderId="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0" xfId="0" applyFont="1" applyBorder="1" applyAlignment="1">
      <alignment horizontal="center" vertical="center" wrapText="1"/>
    </xf>
    <xf numFmtId="0" fontId="24" fillId="11" borderId="31"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4" fillId="9" borderId="31" xfId="0" applyFont="1" applyFill="1" applyBorder="1" applyAlignment="1">
      <alignment horizontal="center" vertical="center" wrapText="1"/>
    </xf>
    <xf numFmtId="0" fontId="24" fillId="9" borderId="32"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4" fillId="6" borderId="0" xfId="0" applyFont="1" applyFill="1" applyBorder="1" applyAlignment="1">
      <alignment horizontal="center" wrapText="1"/>
    </xf>
    <xf numFmtId="0" fontId="24" fillId="6" borderId="28" xfId="0" applyFont="1" applyFill="1" applyBorder="1" applyAlignment="1">
      <alignment horizontal="center" wrapText="1"/>
    </xf>
    <xf numFmtId="0" fontId="4" fillId="0" borderId="29" xfId="0" applyFont="1" applyBorder="1" applyAlignment="1">
      <alignment horizontal="center" vertical="center" textRotation="90" wrapText="1"/>
    </xf>
    <xf numFmtId="0" fontId="24" fillId="7" borderId="18" xfId="0" applyFont="1" applyFill="1" applyBorder="1" applyAlignment="1">
      <alignment horizontal="center" vertical="center" wrapText="1"/>
    </xf>
    <xf numFmtId="0" fontId="24" fillId="8" borderId="31" xfId="0" applyFont="1" applyFill="1" applyBorder="1" applyAlignment="1">
      <alignment horizontal="center" vertical="center" wrapText="1"/>
    </xf>
    <xf numFmtId="0" fontId="24" fillId="8" borderId="32" xfId="0" applyFont="1" applyFill="1" applyBorder="1" applyAlignment="1">
      <alignment horizontal="center" vertical="center" wrapText="1"/>
    </xf>
    <xf numFmtId="0" fontId="14" fillId="0" borderId="7" xfId="0" applyFont="1" applyBorder="1" applyAlignment="1">
      <alignment horizontal="center" vertical="center" wrapText="1"/>
    </xf>
    <xf numFmtId="0" fontId="23" fillId="0" borderId="0" xfId="0" applyFont="1" applyBorder="1" applyAlignment="1">
      <alignment horizontal="center" wrapText="1"/>
    </xf>
    <xf numFmtId="0" fontId="12" fillId="0" borderId="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7" xfId="0" applyFont="1" applyBorder="1" applyAlignment="1">
      <alignment horizontal="center" vertical="center" wrapText="1"/>
    </xf>
    <xf numFmtId="0" fontId="12" fillId="0" borderId="33" xfId="0" applyFont="1" applyBorder="1" applyAlignment="1">
      <alignment horizontal="center" vertical="center"/>
    </xf>
    <xf numFmtId="0" fontId="15" fillId="5" borderId="48" xfId="0" applyFont="1" applyFill="1" applyBorder="1" applyAlignment="1">
      <alignment horizontal="center" vertical="center"/>
    </xf>
    <xf numFmtId="0" fontId="15" fillId="5" borderId="4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6" xfId="0" applyFont="1" applyFill="1" applyBorder="1" applyAlignment="1">
      <alignment horizontal="center" vertical="center"/>
    </xf>
    <xf numFmtId="9" fontId="18" fillId="2" borderId="21"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23" xfId="0" applyNumberFormat="1"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9" fontId="21" fillId="0" borderId="18" xfId="1" applyNumberFormat="1" applyFont="1" applyBorder="1" applyAlignment="1">
      <alignment horizontal="center"/>
    </xf>
    <xf numFmtId="9" fontId="21" fillId="0" borderId="59" xfId="1" applyNumberFormat="1" applyFont="1" applyBorder="1" applyAlignment="1">
      <alignment horizontal="center"/>
    </xf>
    <xf numFmtId="9" fontId="19" fillId="2" borderId="26" xfId="0" applyNumberFormat="1" applyFont="1" applyFill="1" applyBorder="1" applyAlignment="1">
      <alignment horizontal="center" vertical="center" wrapText="1"/>
    </xf>
    <xf numFmtId="9" fontId="19" fillId="2" borderId="27" xfId="0" applyNumberFormat="1" applyFont="1" applyFill="1" applyBorder="1" applyAlignment="1">
      <alignment horizontal="center" vertical="center" wrapText="1"/>
    </xf>
    <xf numFmtId="9" fontId="20" fillId="3" borderId="26" xfId="0" applyNumberFormat="1" applyFont="1" applyFill="1" applyBorder="1" applyAlignment="1">
      <alignment horizontal="center" vertical="center" wrapText="1"/>
    </xf>
    <xf numFmtId="9" fontId="20" fillId="3" borderId="60"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4" fontId="0"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32" fillId="0" borderId="7" xfId="3"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9" fontId="10" fillId="2" borderId="16" xfId="0" applyNumberFormat="1" applyFont="1" applyFill="1" applyBorder="1" applyAlignment="1">
      <alignment horizontal="center" vertical="center" wrapText="1"/>
    </xf>
    <xf numFmtId="9" fontId="10" fillId="2" borderId="1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2" fillId="33" borderId="12" xfId="2" applyFont="1" applyFill="1" applyBorder="1" applyAlignment="1">
      <alignment horizontal="center" vertical="center" wrapText="1"/>
    </xf>
    <xf numFmtId="0" fontId="2" fillId="33" borderId="13" xfId="2" applyFont="1" applyFill="1" applyBorder="1" applyAlignment="1">
      <alignment horizontal="center" vertical="center"/>
    </xf>
    <xf numFmtId="0" fontId="2" fillId="33" borderId="14" xfId="2"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left" vertical="center" wrapText="1"/>
    </xf>
    <xf numFmtId="0" fontId="4" fillId="14" borderId="7" xfId="0" applyFont="1" applyFill="1" applyBorder="1" applyAlignment="1">
      <alignment horizontal="left" vertical="center"/>
    </xf>
    <xf numFmtId="0" fontId="4" fillId="14" borderId="7" xfId="0" applyFont="1" applyFill="1" applyBorder="1" applyAlignment="1">
      <alignment horizontal="center" vertical="center" wrapText="1"/>
    </xf>
    <xf numFmtId="0" fontId="0" fillId="0" borderId="7" xfId="0" applyFont="1" applyFill="1" applyBorder="1" applyAlignment="1">
      <alignment horizontal="left" vertical="center"/>
    </xf>
    <xf numFmtId="0" fontId="0" fillId="0" borderId="7"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33" fillId="14" borderId="18" xfId="0" applyFont="1" applyFill="1" applyBorder="1" applyAlignment="1">
      <alignment horizontal="center" vertical="center" wrapText="1"/>
    </xf>
    <xf numFmtId="0" fontId="33" fillId="14" borderId="19" xfId="0" applyFont="1" applyFill="1" applyBorder="1" applyAlignment="1">
      <alignment horizontal="center" vertical="center" wrapText="1"/>
    </xf>
    <xf numFmtId="0" fontId="33" fillId="14" borderId="20" xfId="0" applyFont="1" applyFill="1" applyBorder="1" applyAlignment="1">
      <alignment horizontal="center" vertical="center" wrapText="1"/>
    </xf>
    <xf numFmtId="0" fontId="21" fillId="0" borderId="7" xfId="0" applyFont="1" applyBorder="1" applyAlignment="1">
      <alignment horizontal="center" vertical="center"/>
    </xf>
    <xf numFmtId="0" fontId="2" fillId="33" borderId="15" xfId="0" applyFont="1" applyFill="1" applyBorder="1" applyAlignment="1">
      <alignment horizontal="center" vertical="center"/>
    </xf>
    <xf numFmtId="0" fontId="2" fillId="33" borderId="6"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6" xfId="0" applyFont="1" applyFill="1" applyBorder="1" applyAlignment="1">
      <alignment horizontal="center" vertical="center" wrapText="1"/>
    </xf>
    <xf numFmtId="0" fontId="2" fillId="33" borderId="7" xfId="0" applyFont="1" applyFill="1" applyBorder="1" applyAlignment="1">
      <alignment horizontal="center" vertical="center" wrapText="1"/>
    </xf>
    <xf numFmtId="0" fontId="2" fillId="33" borderId="17" xfId="0" applyFont="1" applyFill="1" applyBorder="1" applyAlignment="1">
      <alignment horizontal="center" vertical="center"/>
    </xf>
    <xf numFmtId="0" fontId="2" fillId="33" borderId="8" xfId="0" applyFont="1" applyFill="1" applyBorder="1" applyAlignment="1">
      <alignment horizontal="center" vertical="center"/>
    </xf>
    <xf numFmtId="0" fontId="4" fillId="14" borderId="7" xfId="0" applyFont="1" applyFill="1" applyBorder="1" applyAlignment="1">
      <alignment horizontal="center" vertical="center"/>
    </xf>
    <xf numFmtId="0" fontId="21" fillId="0" borderId="7" xfId="0" applyFont="1" applyBorder="1" applyAlignment="1">
      <alignment horizontal="center" vertical="center" wrapText="1"/>
    </xf>
    <xf numFmtId="0" fontId="0" fillId="0" borderId="7" xfId="0" applyBorder="1" applyAlignment="1">
      <alignment horizontal="center" vertical="center" wrapText="1"/>
    </xf>
    <xf numFmtId="0" fontId="32" fillId="0" borderId="7" xfId="3" applyBorder="1" applyAlignment="1">
      <alignment horizontal="center" vertical="center" wrapText="1"/>
    </xf>
    <xf numFmtId="0" fontId="32" fillId="0" borderId="7" xfId="3" applyBorder="1" applyAlignment="1">
      <alignment horizontal="center" vertical="center"/>
    </xf>
    <xf numFmtId="0" fontId="2" fillId="33" borderId="44" xfId="0" applyFont="1" applyFill="1" applyBorder="1" applyAlignment="1">
      <alignment horizontal="center"/>
    </xf>
    <xf numFmtId="0" fontId="2" fillId="33" borderId="28" xfId="0" applyFont="1" applyFill="1" applyBorder="1" applyAlignment="1">
      <alignment horizontal="center"/>
    </xf>
    <xf numFmtId="0" fontId="0" fillId="0" borderId="7" xfId="0" applyFont="1" applyBorder="1" applyAlignment="1">
      <alignment horizontal="center" vertical="center" wrapText="1"/>
    </xf>
    <xf numFmtId="0" fontId="5" fillId="0" borderId="1" xfId="0" applyFont="1" applyFill="1" applyBorder="1" applyAlignment="1">
      <alignment horizontal="center"/>
    </xf>
    <xf numFmtId="0" fontId="5" fillId="0" borderId="39" xfId="0" applyFont="1" applyFill="1" applyBorder="1" applyAlignment="1">
      <alignment horizontal="center"/>
    </xf>
    <xf numFmtId="0" fontId="5" fillId="0" borderId="4" xfId="0" applyFont="1" applyFill="1" applyBorder="1" applyAlignment="1">
      <alignment horizontal="center"/>
    </xf>
    <xf numFmtId="0" fontId="5" fillId="0" borderId="29" xfId="0" applyFont="1" applyFill="1" applyBorder="1" applyAlignment="1">
      <alignment horizontal="center"/>
    </xf>
    <xf numFmtId="0" fontId="5" fillId="0" borderId="0" xfId="0" applyFont="1" applyFill="1" applyBorder="1" applyAlignment="1">
      <alignment horizontal="center"/>
    </xf>
    <xf numFmtId="0" fontId="5" fillId="0" borderId="36" xfId="0" applyFont="1" applyFill="1" applyBorder="1" applyAlignment="1">
      <alignment horizontal="center"/>
    </xf>
    <xf numFmtId="0" fontId="5" fillId="0" borderId="41" xfId="0" applyFont="1" applyFill="1" applyBorder="1" applyAlignment="1">
      <alignment horizontal="center"/>
    </xf>
    <xf numFmtId="0" fontId="5" fillId="2" borderId="4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1"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6" xfId="0" applyFont="1" applyBorder="1" applyAlignment="1">
      <alignment horizontal="center"/>
    </xf>
    <xf numFmtId="0" fontId="5" fillId="0" borderId="34" xfId="0" applyFont="1" applyBorder="1" applyAlignment="1">
      <alignment horizont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41" xfId="0" applyFont="1" applyBorder="1" applyAlignment="1">
      <alignment horizontal="center" vertical="center" wrapText="1"/>
    </xf>
    <xf numFmtId="0" fontId="21" fillId="0" borderId="42"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36" fillId="0" borderId="31"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33"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5" fillId="0" borderId="42" xfId="0" applyFont="1" applyFill="1" applyBorder="1" applyAlignment="1">
      <alignment horizontal="center"/>
    </xf>
    <xf numFmtId="0" fontId="5" fillId="0" borderId="43" xfId="0" applyFont="1" applyFill="1" applyBorder="1" applyAlignment="1">
      <alignment horizontal="center"/>
    </xf>
    <xf numFmtId="0" fontId="5" fillId="0" borderId="46" xfId="0" applyFont="1" applyFill="1" applyBorder="1" applyAlignment="1">
      <alignment horizontal="center"/>
    </xf>
    <xf numFmtId="0" fontId="5" fillId="2" borderId="4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5" fillId="0" borderId="37" xfId="0" applyFont="1" applyFill="1" applyBorder="1" applyAlignment="1">
      <alignment horizontal="center"/>
    </xf>
    <xf numFmtId="0" fontId="5" fillId="2" borderId="37" xfId="0" applyFont="1" applyFill="1" applyBorder="1" applyAlignment="1">
      <alignment horizontal="center" vertical="center" wrapText="1"/>
    </xf>
    <xf numFmtId="0" fontId="0" fillId="0" borderId="37" xfId="0" applyBorder="1" applyAlignment="1">
      <alignment horizontal="center"/>
    </xf>
    <xf numFmtId="0" fontId="38" fillId="0" borderId="37" xfId="0" applyFont="1" applyBorder="1" applyAlignment="1">
      <alignment horizontal="center" vertical="center"/>
    </xf>
    <xf numFmtId="0" fontId="8" fillId="0" borderId="33" xfId="0" applyFont="1" applyBorder="1" applyAlignment="1">
      <alignment vertical="center" wrapText="1"/>
    </xf>
    <xf numFmtId="0" fontId="8" fillId="0" borderId="32" xfId="0" applyFont="1" applyBorder="1" applyAlignment="1">
      <alignment vertical="center" wrapText="1"/>
    </xf>
    <xf numFmtId="0" fontId="0" fillId="0" borderId="33"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5" fillId="0" borderId="3" xfId="0" applyFont="1" applyFill="1" applyBorder="1" applyAlignment="1">
      <alignment horizontal="center"/>
    </xf>
    <xf numFmtId="0" fontId="5" fillId="0" borderId="5" xfId="0" applyFont="1" applyFill="1" applyBorder="1" applyAlignment="1">
      <alignment horizontal="center"/>
    </xf>
    <xf numFmtId="0" fontId="5" fillId="0" borderId="34" xfId="0" applyFont="1" applyFill="1" applyBorder="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0" fillId="0" borderId="1"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36" xfId="0" applyFont="1" applyBorder="1" applyAlignment="1">
      <alignment horizontal="center"/>
    </xf>
    <xf numFmtId="0" fontId="0" fillId="0" borderId="34" xfId="0" applyFont="1" applyBorder="1" applyAlignment="1">
      <alignment horizont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0" xfId="0" applyFont="1" applyBorder="1" applyAlignment="1">
      <alignment horizontal="center" vertical="center"/>
    </xf>
    <xf numFmtId="0" fontId="46" fillId="0" borderId="5" xfId="0" applyFont="1" applyBorder="1" applyAlignment="1">
      <alignment horizontal="center" vertical="center"/>
    </xf>
    <xf numFmtId="0" fontId="46" fillId="0" borderId="36" xfId="0" applyFont="1" applyBorder="1" applyAlignment="1">
      <alignment horizontal="center" vertical="center"/>
    </xf>
    <xf numFmtId="0" fontId="46" fillId="0" borderId="41" xfId="0" applyFont="1" applyBorder="1" applyAlignment="1">
      <alignment horizontal="center" vertical="center"/>
    </xf>
    <xf numFmtId="0" fontId="46" fillId="0" borderId="34" xfId="0" applyFont="1" applyBorder="1" applyAlignment="1">
      <alignment horizontal="center" vertical="center"/>
    </xf>
    <xf numFmtId="0" fontId="5" fillId="0" borderId="0" xfId="0" applyFont="1" applyFill="1" applyBorder="1" applyAlignment="1">
      <alignment horizontal="center" vertical="center"/>
    </xf>
    <xf numFmtId="0" fontId="5" fillId="0" borderId="41" xfId="0" applyFont="1" applyFill="1" applyBorder="1" applyAlignment="1">
      <alignment horizontal="center" vertical="center"/>
    </xf>
    <xf numFmtId="0" fontId="0" fillId="0" borderId="33" xfId="0" applyFill="1" applyBorder="1" applyAlignment="1">
      <alignment horizontal="center" vertical="center"/>
    </xf>
    <xf numFmtId="0" fontId="0" fillId="0" borderId="32" xfId="0" applyFill="1" applyBorder="1" applyAlignment="1">
      <alignment horizontal="center" vertical="center"/>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49" fillId="13" borderId="7" xfId="0" applyFont="1" applyFill="1" applyBorder="1" applyAlignment="1">
      <alignment horizontal="center" vertical="center" textRotation="90"/>
    </xf>
    <xf numFmtId="0" fontId="49" fillId="13" borderId="18" xfId="0" applyFont="1" applyFill="1" applyBorder="1" applyAlignment="1">
      <alignment horizontal="center" vertical="center" textRotation="90"/>
    </xf>
    <xf numFmtId="0" fontId="0" fillId="0" borderId="31" xfId="0" applyBorder="1" applyAlignment="1">
      <alignment horizontal="center" vertical="center" wrapText="1"/>
    </xf>
    <xf numFmtId="0" fontId="50" fillId="18" borderId="7" xfId="0" applyFont="1" applyFill="1" applyBorder="1" applyAlignment="1">
      <alignment horizontal="center" vertical="center" textRotation="90"/>
    </xf>
    <xf numFmtId="0" fontId="51" fillId="18" borderId="7" xfId="0" applyFont="1" applyFill="1" applyBorder="1" applyAlignment="1">
      <alignment horizontal="center" vertical="center" textRotation="90"/>
    </xf>
    <xf numFmtId="0" fontId="49" fillId="13" borderId="7" xfId="0" applyFont="1" applyFill="1" applyBorder="1" applyAlignment="1">
      <alignment horizontal="center" vertical="center" textRotation="90" wrapText="1"/>
    </xf>
    <xf numFmtId="0" fontId="50" fillId="18" borderId="33" xfId="0" applyFont="1" applyFill="1" applyBorder="1" applyAlignment="1">
      <alignment horizontal="center" vertical="center" textRotation="90" wrapText="1"/>
    </xf>
    <xf numFmtId="0" fontId="50" fillId="18" borderId="32" xfId="0" applyFont="1" applyFill="1" applyBorder="1" applyAlignment="1">
      <alignment horizontal="center" vertical="center" textRotation="90" wrapText="1"/>
    </xf>
    <xf numFmtId="0" fontId="0" fillId="0" borderId="6" xfId="0" applyFont="1" applyBorder="1" applyAlignment="1">
      <alignment horizontal="center" vertic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0" xfId="0" applyFont="1" applyFill="1" applyBorder="1" applyAlignment="1">
      <alignment horizontal="center" wrapText="1"/>
    </xf>
    <xf numFmtId="0" fontId="5" fillId="2" borderId="5" xfId="0" applyFont="1" applyFill="1" applyBorder="1" applyAlignment="1">
      <alignment horizontal="center" wrapText="1"/>
    </xf>
    <xf numFmtId="0" fontId="5" fillId="0" borderId="2" xfId="0" applyFont="1" applyFill="1" applyBorder="1" applyAlignment="1">
      <alignment horizontal="center"/>
    </xf>
    <xf numFmtId="0" fontId="0" fillId="0" borderId="7" xfId="0" applyFont="1" applyBorder="1" applyAlignment="1">
      <alignment horizontal="center" vertical="center"/>
    </xf>
    <xf numFmtId="0" fontId="52" fillId="0" borderId="7" xfId="0" applyFont="1" applyBorder="1" applyAlignment="1">
      <alignment horizontal="left" vertical="center" wrapText="1"/>
    </xf>
  </cellXfs>
  <cellStyles count="6">
    <cellStyle name="Hipervínculo" xfId="3" builtinId="8"/>
    <cellStyle name="Normal" xfId="0" builtinId="0"/>
    <cellStyle name="Normal 2" xfId="5" xr:uid="{00000000-0005-0000-0000-000002000000}"/>
    <cellStyle name="Normal 2 2" xfId="4" xr:uid="{00000000-0005-0000-0000-000003000000}"/>
    <cellStyle name="Normal 3" xfId="2" xr:uid="{00000000-0005-0000-0000-000004000000}"/>
    <cellStyle name="Porcentaje" xfId="1" builtinId="5"/>
  </cellStyles>
  <dxfs count="46">
    <dxf>
      <font>
        <strike val="0"/>
        <outline val="0"/>
        <shadow val="0"/>
        <u val="none"/>
        <vertAlign val="baseline"/>
        <name val="Calibri"/>
        <scheme val="minor"/>
      </font>
      <alignment horizontal="justify" vertical="center" textRotation="0" wrapText="1" 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name val="Calibri"/>
        <scheme val="minor"/>
      </font>
      <numFmt numFmtId="1"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vertical="center" textRotation="0" indent="0" justifyLastLine="0" shrinkToFit="0" readingOrder="0"/>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rgb="FFCC66FF"/>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ont>
        <b/>
      </font>
    </dxf>
    <dxf>
      <font>
        <b/>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color theme="0"/>
      </font>
    </dxf>
    <dxf>
      <font>
        <color theme="0"/>
      </font>
    </dxf>
    <dxf>
      <alignment horizontal="center" readingOrder="0"/>
    </dxf>
    <dxf>
      <alignment horizontal="center" readingOrder="0"/>
    </dxf>
    <dxf>
      <font>
        <b/>
      </font>
    </dxf>
    <dxf>
      <font>
        <b/>
      </font>
    </dxf>
    <dxf>
      <font>
        <sz val="8"/>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center" readingOrder="0"/>
    </dxf>
    <dxf>
      <alignment horizontal="center" readingOrder="0"/>
    </dxf>
    <dxf>
      <alignment vertical="center" readingOrder="0"/>
    </dxf>
    <dxf>
      <alignment vertical="center" readingOrder="0"/>
    </dxf>
    <dxf>
      <font>
        <sz val="9"/>
      </font>
    </dxf>
    <dxf>
      <font>
        <sz val="9"/>
      </font>
    </dxf>
    <dxf>
      <alignment vertical="center" readingOrder="0"/>
    </dxf>
    <dxf>
      <alignment vertical="center" readingOrder="0"/>
    </dxf>
    <dxf>
      <alignment wrapText="1" readingOrder="0"/>
    </dxf>
    <dxf>
      <alignment wrapText="1"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s>
  <tableStyles count="0" defaultTableStyle="TableStyleMedium2" defaultPivotStyle="PivotStyleLight16"/>
  <colors>
    <mruColors>
      <color rgb="FF9A00D0"/>
      <color rgb="FFA4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BRECHA ANEXO A ISO 27001:2013</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PORTADA!$F$18</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PORTADA!$F$19:$F$32</c:f>
              <c:numCache>
                <c:formatCode>General</c:formatCode>
                <c:ptCount val="14"/>
                <c:pt idx="0">
                  <c:v>70</c:v>
                </c:pt>
                <c:pt idx="1">
                  <c:v>41</c:v>
                </c:pt>
                <c:pt idx="2">
                  <c:v>46</c:v>
                </c:pt>
                <c:pt idx="3">
                  <c:v>50</c:v>
                </c:pt>
                <c:pt idx="4">
                  <c:v>66</c:v>
                </c:pt>
                <c:pt idx="5">
                  <c:v>100</c:v>
                </c:pt>
                <c:pt idx="6">
                  <c:v>71</c:v>
                </c:pt>
                <c:pt idx="7">
                  <c:v>66</c:v>
                </c:pt>
                <c:pt idx="8">
                  <c:v>64</c:v>
                </c:pt>
                <c:pt idx="9">
                  <c:v>71</c:v>
                </c:pt>
                <c:pt idx="10">
                  <c:v>70</c:v>
                </c:pt>
                <c:pt idx="11">
                  <c:v>57</c:v>
                </c:pt>
                <c:pt idx="12" formatCode="0">
                  <c:v>50</c:v>
                </c:pt>
                <c:pt idx="13">
                  <c:v>67.5</c:v>
                </c:pt>
              </c:numCache>
            </c:numRef>
          </c:val>
          <c:extLst>
            <c:ext xmlns:c16="http://schemas.microsoft.com/office/drawing/2014/chart" uri="{C3380CC4-5D6E-409C-BE32-E72D297353CC}">
              <c16:uniqueId val="{00000000-9ADE-478A-998E-FB6E7BA96DAB}"/>
            </c:ext>
          </c:extLst>
        </c:ser>
        <c:ser>
          <c:idx val="3"/>
          <c:order val="1"/>
          <c:tx>
            <c:strRef>
              <c:f>PORTADA!$G$18</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PORTADA!$G$19:$G$32</c:f>
              <c:numCache>
                <c:formatCode>General</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6="http://schemas.microsoft.com/office/drawing/2014/chart" uri="{C3380CC4-5D6E-409C-BE32-E72D297353CC}">
              <c16:uniqueId val="{00000001-9ADE-478A-998E-FB6E7BA96DAB}"/>
            </c:ext>
          </c:extLst>
        </c:ser>
        <c:dLbls>
          <c:showLegendKey val="0"/>
          <c:showVal val="0"/>
          <c:showCatName val="0"/>
          <c:showSerName val="0"/>
          <c:showPercent val="0"/>
          <c:showBubbleSize val="0"/>
        </c:dLbls>
        <c:axId val="236666880"/>
        <c:axId val="236669232"/>
      </c:radarChart>
      <c:catAx>
        <c:axId val="2366668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9232"/>
        <c:crosses val="autoZero"/>
        <c:auto val="1"/>
        <c:lblAlgn val="ctr"/>
        <c:lblOffset val="100"/>
        <c:noMultiLvlLbl val="0"/>
      </c:catAx>
      <c:valAx>
        <c:axId val="236669232"/>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6880"/>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AVANCE CICLO DE FUNCIONAMIENTO DEL MODELO DE OPERACIÓN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PORTADA!$C$39</c:f>
              <c:strCache>
                <c:ptCount val="1"/>
                <c:pt idx="0">
                  <c:v>Planificación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PORTADA!$E$39:$G$39</c15:sqref>
                  </c15:fullRef>
                </c:ext>
              </c:extLst>
              <c:f>PORTADA!$E$39:$F$39</c:f>
              <c:numCache>
                <c:formatCode>0%</c:formatCode>
                <c:ptCount val="2"/>
                <c:pt idx="0">
                  <c:v>0.16</c:v>
                </c:pt>
                <c:pt idx="1">
                  <c:v>0.4</c:v>
                </c:pt>
              </c:numCache>
            </c:numRef>
          </c:val>
          <c:extLst>
            <c:ext xmlns:c16="http://schemas.microsoft.com/office/drawing/2014/chart" uri="{C3380CC4-5D6E-409C-BE32-E72D297353CC}">
              <c16:uniqueId val="{00000000-A838-4AAA-A523-3F3BE74F9BD4}"/>
            </c:ext>
          </c:extLst>
        </c:ser>
        <c:ser>
          <c:idx val="1"/>
          <c:order val="1"/>
          <c:tx>
            <c:strRef>
              <c:f>PORTADA!$C$40</c:f>
              <c:strCache>
                <c:ptCount val="1"/>
                <c:pt idx="0">
                  <c:v>Implementación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PORTADA!$E$40:$G$40</c15:sqref>
                  </c15:fullRef>
                </c:ext>
              </c:extLst>
              <c:f>PORTADA!$E$40:$F$40</c:f>
              <c:numCache>
                <c:formatCode>0%</c:formatCode>
                <c:ptCount val="2"/>
                <c:pt idx="0">
                  <c:v>0.12176785714285714</c:v>
                </c:pt>
                <c:pt idx="1">
                  <c:v>0.2</c:v>
                </c:pt>
              </c:numCache>
            </c:numRef>
          </c:val>
          <c:extLst>
            <c:ext xmlns:c16="http://schemas.microsoft.com/office/drawing/2014/chart" uri="{C3380CC4-5D6E-409C-BE32-E72D297353CC}">
              <c16:uniqueId val="{00000001-A838-4AAA-A523-3F3BE74F9BD4}"/>
            </c:ext>
          </c:extLst>
        </c:ser>
        <c:ser>
          <c:idx val="2"/>
          <c:order val="2"/>
          <c:tx>
            <c:strRef>
              <c:f>PORTADA!$C$41</c:f>
              <c:strCache>
                <c:ptCount val="1"/>
                <c:pt idx="0">
                  <c:v>Evaluación de desempeño</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PORTADA!$E$41:$G$41</c15:sqref>
                  </c15:fullRef>
                </c:ext>
              </c:extLst>
              <c:f>PORTADA!$E$41:$F$41</c:f>
              <c:numCache>
                <c:formatCode>0%</c:formatCode>
                <c:ptCount val="2"/>
                <c:pt idx="0">
                  <c:v>0.16</c:v>
                </c:pt>
                <c:pt idx="1">
                  <c:v>0.2</c:v>
                </c:pt>
              </c:numCache>
            </c:numRef>
          </c:val>
          <c:extLst>
            <c:ext xmlns:c16="http://schemas.microsoft.com/office/drawing/2014/chart" uri="{C3380CC4-5D6E-409C-BE32-E72D297353CC}">
              <c16:uniqueId val="{00000002-A838-4AAA-A523-3F3BE74F9BD4}"/>
            </c:ext>
          </c:extLst>
        </c:ser>
        <c:ser>
          <c:idx val="3"/>
          <c:order val="3"/>
          <c:tx>
            <c:strRef>
              <c:f>PORTADA!$C$42</c:f>
              <c:strCache>
                <c:ptCount val="1"/>
                <c:pt idx="0">
                  <c:v>Mejora continua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PORTADA!$E$42:$G$42</c15:sqref>
                  </c15:fullRef>
                </c:ext>
              </c:extLst>
              <c:f>PORTADA!$E$42:$F$42</c:f>
              <c:numCache>
                <c:formatCode>0%</c:formatCode>
                <c:ptCount val="2"/>
                <c:pt idx="0">
                  <c:v>0.16</c:v>
                </c:pt>
                <c:pt idx="1">
                  <c:v>0.2</c:v>
                </c:pt>
              </c:numCache>
            </c:numRef>
          </c:val>
          <c:extLst>
            <c:ext xmlns:c16="http://schemas.microsoft.com/office/drawing/2014/chart" uri="{C3380CC4-5D6E-409C-BE32-E72D297353CC}">
              <c16:uniqueId val="{00000003-A838-4AAA-A523-3F3BE74F9BD4}"/>
            </c:ext>
          </c:extLst>
        </c:ser>
        <c:dLbls>
          <c:showLegendKey val="0"/>
          <c:showVal val="1"/>
          <c:showCatName val="0"/>
          <c:showSerName val="0"/>
          <c:showPercent val="0"/>
          <c:showBubbleSize val="0"/>
        </c:dLbls>
        <c:gapWidth val="150"/>
        <c:shape val="box"/>
        <c:axId val="236667664"/>
        <c:axId val="236668056"/>
        <c:axId val="0"/>
      </c:bar3DChart>
      <c:catAx>
        <c:axId val="23666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8056"/>
        <c:crossesAt val="0"/>
        <c:auto val="1"/>
        <c:lblAlgn val="ctr"/>
        <c:lblOffset val="100"/>
        <c:noMultiLvlLbl val="0"/>
      </c:catAx>
      <c:valAx>
        <c:axId val="236668056"/>
        <c:scaling>
          <c:orientation val="minMax"/>
          <c:max val="1"/>
          <c:min val="0"/>
        </c:scaling>
        <c:delete val="0"/>
        <c:axPos val="l"/>
        <c:majorGridlines>
          <c:spPr>
            <a:ln w="9525" cap="flat" cmpd="sng" algn="ctr">
              <a:solidFill>
                <a:schemeClr val="dk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7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s-CO"/>
              <a:t> </a:t>
            </a:r>
            <a:r>
              <a:rPr lang="es-CO" b="1"/>
              <a:t>FRAMEWORK CIBERSEGURIDAD NIST</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s-CO"/>
        </a:p>
      </c:txPr>
    </c:title>
    <c:autoTitleDeleted val="0"/>
    <c:pivotFmts>
      <c:pivotFmt>
        <c:idx val="0"/>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pivotFmt>
    </c:pivotFmts>
    <c:plotArea>
      <c:layout/>
      <c:radarChart>
        <c:radarStyle val="marker"/>
        <c:varyColors val="0"/>
        <c:ser>
          <c:idx val="0"/>
          <c:order val="0"/>
          <c:tx>
            <c:v>CALIFICACIÓN ENTIDAD</c:v>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PORTADA!$C$95:$C$99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28F-4426-B2B1-4888A725054C}"/>
            </c:ext>
          </c:extLst>
        </c:ser>
        <c:ser>
          <c:idx val="1"/>
          <c:order val="1"/>
          <c:tx>
            <c:strRef>
              <c:f>PORTADA!$D$94</c:f>
              <c:strCache>
                <c:ptCount val="1"/>
                <c:pt idx="0">
                  <c:v>NIVEL IDEAL CSF</c:v>
                </c:pt>
              </c:strCache>
            </c:strRef>
          </c:tx>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PORTADA!$D$95:$D$99</c:f>
              <c:numCache>
                <c:formatCode>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628F-4426-B2B1-4888A725054C}"/>
            </c:ext>
          </c:extLst>
        </c:ser>
        <c:dLbls>
          <c:showLegendKey val="0"/>
          <c:showVal val="0"/>
          <c:showCatName val="0"/>
          <c:showSerName val="0"/>
          <c:showPercent val="0"/>
          <c:showBubbleSize val="0"/>
        </c:dLbls>
        <c:axId val="341193304"/>
        <c:axId val="341193696"/>
      </c:radarChart>
      <c:catAx>
        <c:axId val="341193304"/>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341193696"/>
        <c:crosses val="autoZero"/>
        <c:auto val="1"/>
        <c:lblAlgn val="ctr"/>
        <c:lblOffset val="100"/>
        <c:noMultiLvlLbl val="0"/>
      </c:catAx>
      <c:valAx>
        <c:axId val="341193696"/>
        <c:scaling>
          <c:orientation val="minMax"/>
          <c:max val="100"/>
        </c:scaling>
        <c:delete val="0"/>
        <c:axPos val="l"/>
        <c:majorGridlines>
          <c:spPr>
            <a:ln w="9525" cap="flat" cmpd="sng" algn="ctr">
              <a:solidFill>
                <a:schemeClr val="lt1">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341193304"/>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legend>
    <c:plotVisOnly val="1"/>
    <c:dispBlanksAs val="gap"/>
    <c:showDLblsOverMax val="0"/>
  </c:chart>
  <c:spPr>
    <a:solidFill>
      <a:schemeClr val="tx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TECNICAS!$J$11</c:f>
              <c:strCache>
                <c:ptCount val="1"/>
                <c:pt idx="0">
                  <c:v>BRECHA</c:v>
                </c:pt>
              </c:strCache>
            </c:strRef>
          </c:tx>
          <c:spPr>
            <a:solidFill>
              <a:schemeClr val="accent1"/>
            </a:solidFill>
            <a:ln>
              <a:noFill/>
            </a:ln>
            <a:effectLst/>
          </c:spPr>
          <c:invertIfNegative val="0"/>
          <c:cat>
            <c:multiLvlStrRef>
              <c:f>TECNICAS!$A$12:$I$117</c:f>
              <c:multiLvlStrCache>
                <c:ptCount val="106"/>
                <c:lvl>
                  <c:pt idx="3">
                    <c:v>Política de seguridad informática
Control de acceso por clave a través de Directorio Activo
Control de acceso a las aplicaciones 
Control de acceso a la red wifi
Control de acceso a servidores
</c:v>
                  </c:pt>
                  <c:pt idx="4">
                    <c:v>Politica de seguridad y privacidad de la información 
Control de acceso a la red wifi por MAC
Configuracion de portal cautivo para visitantes</c:v>
                  </c:pt>
                  <c:pt idx="6">
                    <c:v>Resolución Política de seguridad
Controles desde Directorio Activo, formato de desvinculación laboral</c:v>
                  </c:pt>
                  <c:pt idx="7">
                    <c:v>Resolución Política de seguridad
</c:v>
                  </c:pt>
                  <c:pt idx="8">
                    <c:v>Resolución Política de seguridad
Arquietctura empresarial
Petitc</c:v>
                  </c:pt>
                  <c:pt idx="9">
                    <c:v>Resolución Política de seguridad
</c:v>
                  </c:pt>
                  <c:pt idx="10">
                    <c:v>Resolución Política de seguridad
</c:v>
                  </c:pt>
                  <c:pt idx="11">
                    <c:v>Resolución Política de seguridad
</c:v>
                  </c:pt>
                  <c:pt idx="13">
                    <c:v>Resolución Política de seguridad
</c:v>
                  </c:pt>
                  <c:pt idx="15">
                    <c:v>Resolución Política de seguridad
</c:v>
                  </c:pt>
                  <c:pt idx="16">
                    <c:v>Resolución política de seguridad</c:v>
                  </c:pt>
                  <c:pt idx="17">
                    <c:v>Políticas de seguridad configuradas en el directorio activo, y en el SGD</c:v>
                  </c:pt>
                  <c:pt idx="18">
                    <c:v>Programas utilitarios controlados desde los servidores con usuario y clave de acceso para los administradores de sistemas.</c:v>
                  </c:pt>
                  <c:pt idx="19">
                    <c:v>Se empezó a documentar todo desarrollo del nuevo portal del INCI
Se empezó a documentar todo desarrollo de las mejoras del SGD
Dentro de los contratos que incluyan desarrollos se pide generar la debida documentación </c:v>
                  </c:pt>
                  <c:pt idx="23">
                    <c:v>No se utiliza criptografia en documentos ya que nuestros activos no son de mayor relevancia</c:v>
                  </c:pt>
                  <c:pt idx="24">
                    <c:v>No se utiliza criptografia en documentos ya que nuestros activos no son de mayor relevancia</c:v>
                  </c:pt>
                  <c:pt idx="28">
                    <c:v>Política de seguridad informática
Se tiene control de acceso al INCI a través de recpción y vigilancia
Control de acceso a centros de cómputo a través de biométrico
</c:v>
                  </c:pt>
                  <c:pt idx="29">
                    <c:v>Política de seguridad informática 
Control de acceso por biométrico a los centros de datos
Reporte y control de visitantes al INCI</c:v>
                  </c:pt>
                  <c:pt idx="30">
                    <c:v>No aplica literal B,C </c:v>
                  </c:pt>
                  <c:pt idx="31">
                    <c:v>Servicio de portal web en la nube
servicio de correo electrónico en la nube</c:v>
                  </c:pt>
                  <c:pt idx="32">
                    <c:v>Se tiene control de acceso a los cuartos de equipos con biometrico
solo una persona es la encargada de las llaves de archivo general</c:v>
                  </c:pt>
                  <c:pt idx="33">
                    <c:v>Se tiene espacio de descarga, es totalmente a parte de la parte administrativa de la Entidad.</c:v>
                  </c:pt>
                  <c:pt idx="35">
                    <c:v>Algunos equipos se encuentran dentro de oficinas cerradas, los otros se deben asegurar con guayas  prefriblemente.</c:v>
                  </c:pt>
                  <c:pt idx="36">
                    <c:v>Implementación de red eléctrica regulada
implementación de powerchut en los servidores físicos y virtualizados para controlar el apagado de los equipos cuando exista una falla en el fluido eléctrico</c:v>
                  </c:pt>
                  <c:pt idx="37">
                    <c:v>Tendido de la FO
Obra eléctrica regulada implementada en su totlidad en el edificio principal del INCI, se está avanzando en la contratación para continuar con la obra en el edificio de la imprenta.
Red inalámbrica implementada y control centralizado</c:v>
                  </c:pt>
                  <c:pt idx="38">
                    <c:v>Actualización de la plataforma teconológica.
Política de seguridad de la información.
Registro de soportes
Implementaión de plicativo para registro de hojas de vida de los equipos de la plataforma tecnológica
Contratación de servicios de soporte
</c:v>
                  </c:pt>
                  <c:pt idx="39">
                    <c:v>Se generan memorando de salida del equipo, referenciando: nombre de persona que saca el equipo del INCI, día de entrada y de salida del equipo y VoBo del jefe de la dependencia.
Control de acceso y salida por parte de vigilancia </c:v>
                  </c:pt>
                  <c:pt idx="40">
                    <c:v>Se deja implícita la responsabilidad del funcionario que retire el equipo dentro del memorando de salida aprobado por el jefe de la dependencia.</c:v>
                  </c:pt>
                  <c:pt idx="41">
                    <c:v>Se realizan procesos de backup, adicional no se realizan procesos de encriptación de discos</c:v>
                  </c:pt>
                  <c:pt idx="42">
                    <c:v>Control de tiempo de inactividad de un equipo en las políticas de seguridad del directorio activo
En las socializaciones de la política de seguridad y privacidad de la informacion se ha indicado la importancia de bloquear sesiones de equipo</c:v>
                  </c:pt>
                  <c:pt idx="47">
                    <c:v>Se realizan las tareas correspondientes a  el cumplimiento de la política de seguridad de l ainformación como procedimientos del área TI</c:v>
                  </c:pt>
                  <c:pt idx="48">
                    <c:v>En tecnología los cambios son controlados generando un backup inicial para paso a producción
se genera documentación del cambio.
</c:v>
                  </c:pt>
                  <c:pt idx="49">
                    <c:v>Base única de personas con discapacidad para optimizar la consulta en las BD.
Segmentación de canal de internet según las necesidades (Emisora - INCI)</c:v>
                  </c:pt>
                  <c:pt idx="50">
                    <c:v>Para el sistema de gestión documental se maneja un ambiente de pruebas y solo hasta haber finalizado las revisiones se autoriza el paso a producción.</c:v>
                  </c:pt>
                  <c:pt idx="52">
                    <c:v>Resolución política de seguridad y privacidad de la información.
Bloqueo de instralación de sw o actualizaciones a través del directorio activo
Reporte de navegación generado por el  firewall 
reporte de antivirus para control de software malicioso.
Contro</c:v>
                  </c:pt>
                  <c:pt idx="54">
                    <c:v>Registro en bitácora de backups 
procedimientos de backups
uso de almacenamiento de copias en la SAN, alojando respaldo  "Abuelo, padre e hijo"</c:v>
                  </c:pt>
                  <c:pt idx="56">
                    <c:v>se tiene controlado el acceso a equipos por medio del directorio activo, se bloquea despúes de 3 intentos fallidos
los cambios al sistema están bloqueados por el directorio activo 
se tiene segmentada la red para diferenciar equipos de escritorio, red wifi</c:v>
                  </c:pt>
                  <c:pt idx="57">
                    <c:v>Es controlado mediante el directorio activo, ningún funcionario puede instalar o desinstalar sw o hw del equipo.
Se tiene bloqueado el regedit desde el directorio activo.</c:v>
                  </c:pt>
                  <c:pt idx="59">
                    <c:v>Todos los relojes son sincronizados con el directorio activo</c:v>
                  </c:pt>
                  <c:pt idx="61">
                    <c:v>backup generado antes de pasar un desarrollo a ambiente de producción
documentación del código fuente para los nuevos desarrollo a partir del 2015</c:v>
                  </c:pt>
                  <c:pt idx="64">
                    <c:v>los usuarios no pueden instalar software, se debe solicitar soprte al área de TI</c:v>
                  </c:pt>
                  <c:pt idx="66">
                    <c:v>Se realizan auditorias integradas desde la oficina de control interno
</c:v>
                  </c:pt>
                  <c:pt idx="70">
                    <c:v>Se controla el acceso a los dispositivos de oficina a través del directorio activo.
Se Controla la integridad sobre redes alámbricas e inalámbricas a través de las políticas del firewall
politica de seguridad.
El ingreso a los servidores y equipos de contr</c:v>
                  </c:pt>
                  <c:pt idx="71">
                    <c:v>Control mediante directorio Activo
Control a la wifi por clave, una red creada exclusivamente para visitantes
política de seguridad y privacidad de la información</c:v>
                  </c:pt>
                  <c:pt idx="72">
                    <c:v>Se tiene segmentación de la red interna del INCI</c:v>
                  </c:pt>
                  <c:pt idx="74">
                    <c:v>Se controla desde el administrador del Correo electrónico listas negras previamente identificadas.
Se tiene configurado un antivirus para protección de datos con contenido malicioso. 
Se tiene implementado un firewall para control y bloqueo de la red extre</c:v>
                  </c:pt>
                  <c:pt idx="75">
                    <c:v>Se definen los responsables de la información </c:v>
                  </c:pt>
                  <c:pt idx="76">
                    <c:v>Se respeta la politica de seguridad de la información en el manejo de correo electrónico</c:v>
                  </c:pt>
                  <c:pt idx="77">
                    <c:v>En el caso de los contratos celebrados en el INCI la oficina jurídica incluye dentro del contrato el acuerdo de confidencialidad.
Para los contratos celebrados por los acuerdo marco de precio se manejan los ANS establecidos en el convenio.</c:v>
                  </c:pt>
                  <c:pt idx="81">
                    <c:v>Para ingreso a hosting se tiene un ANS para que sea realizado solamente a través de las IP que autorice el INCI
Para ingresar a los servidores de aplicaciones y BD se tiene uso de autenticación mediante directorio activo y solo lo puede realizar el adminis</c:v>
                  </c:pt>
                  <c:pt idx="82">
                    <c:v>para generar las publicaciones en el portal web se tiene definido un responsable por roles, los cuales están contenidos en la politica de seguridad.
La información que es recibida para contratos y ofertas se oficializan en correspondencia, al documento se </c:v>
                  </c:pt>
                  <c:pt idx="83">
                    <c:v>Las aplicaciones tienen control a través de niveles de seguridad, para todas sin execepción se maneja una administración por niveles jerárquicos.
Se manejan niveles de seguridad en el sistema de gestión documental
Se controlan accesos a través de directori</c:v>
                  </c:pt>
                  <c:pt idx="85">
                    <c:v>La entidad no realiza desarrollo</c:v>
                  </c:pt>
                  <c:pt idx="86">
                    <c:v>La entidad no realiza desarrollo</c:v>
                  </c:pt>
                  <c:pt idx="87">
                    <c:v>No se han cambiado las plataformas </c:v>
                  </c:pt>
                  <c:pt idx="88">
                    <c:v>La entidad no realiza desarrollo</c:v>
                  </c:pt>
                  <c:pt idx="89">
                    <c:v>La entidad no realiza desarrollo</c:v>
                  </c:pt>
                  <c:pt idx="90">
                    <c:v>la entidad no realiza desarroolo pero si se supervisa el ingreso a los sistemas y servidores</c:v>
                  </c:pt>
                  <c:pt idx="91">
                    <c:v>Se definen los lineamientos de propiedad intelectual y material así como los derechos del código,  se realza seguimiento a los entregables de acuerdo a los terminis y obligaciones en los contratos, </c:v>
                  </c:pt>
                  <c:pt idx="92">
                    <c:v>La entidad no realiza desarrollo</c:v>
                  </c:pt>
                  <c:pt idx="93">
                    <c:v>Se realizan pruebas de los sistemas de información ya latentes</c:v>
                  </c:pt>
                  <c:pt idx="99">
                    <c:v>Procedimientos para registro de incidentes
politica de seguridad.
Se tiene creado correo de soporte para la comunicación de incidentes
se tienen definicdos y claros los lideres de procesos.
</c:v>
                  </c:pt>
                  <c:pt idx="100">
                    <c:v>Se han identificado los casos de incidentes de seguridad asociados a la plataforma tecnológica y los mismos han sido documentados.
Se establecieron opciones de mejoramiento y se encuentran registrados en el plan unico de mejoramiento - PUMI</c:v>
                  </c:pt>
                  <c:pt idx="101">
                    <c:v>politica de seguridad de la información.
Reportes de correos spam o sospechosos</c:v>
                  </c:pt>
                  <c:pt idx="102">
                    <c:v>los incidentes de Informática se han identificado y documentado, frente a los más criticos se tienen planes de mitigación, mediante la contratación de obra de red eléctrica regulada y  la implementación de la red de datos wifi</c:v>
                  </c:pt>
                  <c:pt idx="103">
                    <c:v>Se genera documentación de los incidentes.
Se han tomado medidas de fondo para resolver los incidentes y eliminar la causa raíz definitivamente.
Se ha generado backup full de todos los servidores para que se pueda restaurar como contingencia. 
Se está real</c:v>
                  </c:pt>
                  <c:pt idx="104">
                    <c:v>Se genera documentación de los incidentes y se identifica la causa posible así como se documenta la solución dada, sin embargo en incidentes similares se ha encontrado que la misma solución no aplica.</c:v>
                  </c:pt>
                  <c:pt idx="105">
                    <c:v>Está definidos en los procedimientos los responsables de cada documento según cada proceso.
Las cadenas de custodia se hacen según las TRD</c:v>
                  </c:pt>
                </c:lvl>
                <c:lvl>
                  <c:pt idx="3">
                    <c:v>Revisar que la política contenga lo siguiente:
a) los requisitos de seguridad para las aplicaciones del negocio;
b) las políticas para la divulgación y autorización de la información, y los niveles de seguridad de la información y de clasificación de la in</c:v>
                  </c:pt>
                  <c:pt idx="4">
                    <c:v>Revisar la política relacionada con el uso de redes y de servicios de red y verificar que incluya:
a) las redes y servicios de red a los que se permite el acceso;
b) los procedimientos de autorización para determinar a quién se permite el acceso a qué rede</c:v>
                  </c:pt>
                  <c:pt idx="6">
                    <c:v>Revisar el proceso para la gestión y la identificación de los usuarios que incluya:
a) Identificaciones únicas para los usuarios, que les permita estar vinculados a sus acciones y mantener la responsabilidad por ellas; el uso de identificaciones compartida</c:v>
                  </c:pt>
                  <c:pt idx="7">
                    <c:v>Revisar el proceso para asignar o revocar los derechos de acceso otorgados a las identificaciones de usuario que incluya:
a) obtener la autorización del propietario del sistema de información o del servicio para el uso del sistema de información o servicio</c:v>
                  </c:pt>
                  <c:pt idx="8">
                    <c:v>Revisar la asignación de derechos de acceso privilegiado a través de  un proceso de autorización formal de acuerdo con la política de control de acceso pertinente. el proceso debe incluir los siguientes pasos:
a) Identificar los derechos de acceso privileg</c:v>
                  </c:pt>
                  <c:pt idx="9">
                    <c:v>Revisar el proceso, que incluya:
a) establecer la firma de una declaración para mantener confidencial la información de autenticación secreta personal, y mantener la información de autenticación secreta del grupo (cuando es compartida) únicamente dentro de</c:v>
                  </c:pt>
                  <c:pt idx="10">
                    <c:v>Revisar los derechos de acceso que incluya:
a) examinar los derechos de acceso de los usuarios periódicamente y después de cualquier cambio, promoción, cambio a un cargo a un nivel inferior, o terminación del empleo;
b) establecer que los derechos de acces</c:v>
                  </c:pt>
                  <c:pt idx="11">
                    <c:v>Revisar los derechos de acceso a la información y a los activos asociados con instalaciones de procesamiento de información, antes de que el empleo termine o cambie, dependiendo de la evaluación de factores de riesgo que incluya:
a) terminación o cambio lo</c:v>
                  </c:pt>
                  <c:pt idx="13">
                    <c:v>Revisar si el proceso de notificación a usuarios incluye:
a) Mantener la confidencialidad de la información de autenticación secreta, asegurándose de que no sea divulgada a ninguna otra parte, incluidas las personas con autoridad;
b) evitar llevar un regis</c:v>
                  </c:pt>
                  <c:pt idx="15">
                    <c:v>Revisar las restricciones de acceso a través de la aplicación individual del negocio y de acuerdo con la política de control de acceso definida; que incluya:
a) suministrar menús para controlar el acceso a las funciones de sistemas de aplicaciones;
b) cont</c:v>
                  </c:pt>
                  <c:pt idx="16">
                    <c:v>Revisar el procedimiento de ingreso que incluya:
a) no visualizar los identificadores del sistema o de la aplicación sino hasta que el proceso de ingreso se haya completado exitosamente;
b) visualizar una advertencia general acerca de que sólo los usuarios</c:v>
                  </c:pt>
                  <c:pt idx="17">
                    <c:v>Revisar el sistema de gestión de contraseñas que incluya:
a) cumplir el uso de identificaciones y contraseñas de usuarios individuales para mantener la rendición de cuentas;
b) permitir que los usuarios seleccionen y cambien sus propias contraseñas e inclu</c:v>
                  </c:pt>
                  <c:pt idx="18">
                    <c:v>Revisar las directrices para el uso de programas utilitarios con la capacidad de anular los controles de sistemas y de aplicaciones, que incluyan.
a) utilizar procedimientos de identificación, autenticación y autorización para los programas utilitarios;
b)</c:v>
                  </c:pt>
                  <c:pt idx="19">
                    <c:v>Revisar el procedimiento para la gestión de códigos fuente de los programas, que incluya:
a) definir en donde sea posible, las librerías de fuentes de programas no se deben mantener en los sistemas operativos;
b) gestionar los códigos fuente de los program</c:v>
                  </c:pt>
                  <c:pt idx="23">
                    <c:v>Revisar la política sobre el uso de la criptográfica, que incluya:
a) establecer el enfoque de la dirección con relación al uso de controles criptográficos en toda la organización, incluyendo los principios generales bajo los cuales se deben proteger la  i</c:v>
                  </c:pt>
                  <c:pt idx="24">
                    <c:v>Revisar el sistema de gestión de llaves que debe estar basado en un grupo establecido de normas, procedimientos y métodos seguros para:
a) generar llaves para diferentes sistemas criptográficos y diferentes aplicaciones;
b) generar y obtener certificados d</c:v>
                  </c:pt>
                  <c:pt idx="28">
                    <c:v>Revisar las directrices relacionadas con los perímetros de seguridad física:
a) definir los perímetros de seguridad, y el emplazamiento y fortaleza de cada uno de los perímetros deben depender de los requisitos de seguridad de los activos dentro del períme</c:v>
                  </c:pt>
                  <c:pt idx="29">
                    <c:v>Revisar los controles de acceso físico y las siguientes directrices: 
a) tener un registro de la fecha y hora de entrada y salida de los visitantes, y todos los visitantes deben ser supervisados a menos que su acceso haya sido aprobado previamente; solo se</c:v>
                  </c:pt>
                  <c:pt idx="30">
                    <c:v>Revisar las siguientes directrices relacionadas con la seguridad a oficinas, recintos e instalaciones: 
a) establecer que las instalaciones clave deben estar ubicadas de manera que se impida el acceso del público; 
b) definir donde sea aplicable, las edifi</c:v>
                  </c:pt>
                  <c:pt idx="31">
                    <c:v>De acuerdo a la NIST deben identificarse los elementos de resiliencia para soportar la entrega de los servicios críticos de la entidad.</c:v>
                  </c:pt>
                  <c:pt idx="32">
                    <c:v>Revisar trabajo en área segura y las siguientes directrices: 
a) establecer que el personal solo debe conocer de la existencia de un área segura o de actividades dentro de un área segura, con base en lo que necesita conocer; 
b) definir que el trabajo no s</c:v>
                  </c:pt>
                  <c:pt idx="33">
                    <c:v>Revisar las siguientes directrices: 
a) establecer que el acceso al área de despacho y de carga desde el exterior de la edificación se debería restringir al personal identificado y autorizado; 
b) definir que el área de despacho y carga se debe diseñar de </c:v>
                  </c:pt>
                  <c:pt idx="35">
                    <c:v>Revisar las siguientes directrices para proteger los equipos: 
a) establecer que los equipos están ubicados de manera que se minimice el acceso innecesario a las áreas de trabajo; 
b) definir que las instalaciones de procesamiento de la información que man</c:v>
                  </c:pt>
                  <c:pt idx="36">
                    <c:v>Revisar los servicios de suministro (electricidad, telecomunicaciones, suministro de agua, gas, alcantarillado, ventilación y aire acondicionado) para que cumplan: 
a) cumplir con las especificaciones de los fabricantes de equipos y con los requisitos lega</c:v>
                  </c:pt>
                  <c:pt idx="37">
                    <c:v>Revisar las siguientes directrices para seguridad del cableado: 
a) establecer que las líneas de potencia y de telecomunicaciones que entran a instalaciones de procesamiento de información deben ser subterráneas en donde sea posible, o deben contar con una</c:v>
                  </c:pt>
                  <c:pt idx="38">
                    <c:v>Revisar las siguientes directrices para mantenimiento de equipos: 
a) mantener los equipos de acuerdo con los intervalos y especificaciones de servicio recomendados por el proveedor; 
b) establecer que solo el personal de mantenimiento autorizado debería l</c:v>
                  </c:pt>
                  <c:pt idx="39">
                    <c:v>Revisar las siguientes directrices para el retiro de activos: 
a) identificar a los empleados y usuarios de partes externas que tienen autoridad para permitir el retiro de activos del sitio; 
b) establecer los límites de tiempo para el retiro de activos y </c:v>
                  </c:pt>
                  <c:pt idx="40">
                    <c:v>De acuerdo a la NIST se deben catalogar los sistemas de información externos.
Revisar las siguientes directrices para proteger los equipos fuera de las instalaciones: 
a) establecer que los equipos y medios retirados de las instalaciones no se deben dejar </c:v>
                  </c:pt>
                  <c:pt idx="41">
                    <c:v>Revisar las siguientes directrices del proceso de borrado de discos y de encriptación del disco (para evitar la divulgación de la información confidencial cuando se dispone del equipo o se le da un destino diferente, siempre y cuando): 
a) establecer que e</c:v>
                  </c:pt>
                  <c:pt idx="42">
                    <c:v>Revisar que el procedimiento equipos de usuarios desatendidos incluya: 
a) establecer que se cierren las sesiones activas cuando hayan terminado, a menos que se puedan asegurar mediante un mecanismo de bloqueo apropiado (un protector de pantalla protegido </c:v>
                  </c:pt>
                  <c:pt idx="43">
                    <c:v>Revisar las siguientes directrices para escritorio limpio: 
a) establecer que la información sensible o crítica del negocio, (sobre papel o en un medio de almacenamiento electrónico), se guarda bajo llave (idealmente, en una caja fuerte o en un gabinete u </c:v>
                  </c:pt>
                  <c:pt idx="46">
                    <c:v>
</c:v>
                  </c:pt>
                  <c:pt idx="47">
                    <c:v>Revisar los procedimientos de operación con instrucciones operacionales, que incluyen: 
a) instalar y configurar sistemas; 
b) establecer el procesamiento y manejo de información, tanto automático como manual; 
c) establecer la gestión de las copias de res</c:v>
                  </c:pt>
                  <c:pt idx="48">
                    <c:v>Revisar los procedimientos de control de cambios, que incluyen: 
a) Identificar y registrar los cambios significativos; 
b) Planificar y puesta a prueba de los cambios; 
c) Valorar los impactos potenciales, incluidos los impactos de estos cambios en la seg</c:v>
                  </c:pt>
                  <c:pt idx="49">
                    <c:v>Revisar los procedimientos para la gestión de la demanda de capacidad, que incluyen: 
a) Eliminar datos obsoletos (espacio en disco);
b) realizar cierre definitivo de aplicaciones, sistemas, bases de datos o ambientes;
c) optimizar cronogramas y procesos d</c:v>
                  </c:pt>
                  <c:pt idx="50">
                    <c:v>Revisar los procedimientos para la separación de ambientes, que incluyen:  
a) definir y documentar las reglas para la transferencia de software del estatus de desarrollo al de operaciones. 
b) establecer que el software de desarrollo y de operaciones debe</c:v>
                  </c:pt>
                  <c:pt idx="52">
                    <c:v>Revisar las siguientes directrices: 
a) establecer una política formal que prohíba el uso de software no autorizado; 
b) implementar controles para evitar o detectar el uso de software no autorizado (listas blancas de aplicaciones); 
b) implementar control</c:v>
                  </c:pt>
                  <c:pt idx="54">
                    <c:v>Revisar las siguientes directrices: 
a) producir registros exactos y completos de las copias de respaldo, y procedimientos de restauración documentados; 
b) establecer la cobertura (copias de respaldo completas o diferenciales) y la frecuencia con que se h</c:v>
                  </c:pt>
                  <c:pt idx="56">
                    <c:v>Revisar los registros de eventos que incluyan: 
a) identificar los usuarios; 
b) establecer las actividades del sistema; 
c) definir las fechas, horas y detalles de los eventos clave, ( entrada y salida); 
d) identificar el dispositivo o ubicación, si es p</c:v>
                  </c:pt>
                  <c:pt idx="57">
                    <c:v>Revisar los procedimientos y controles dirigidos a proteger contra cambios no autorizados de la información del registro y contra problemas con la instalación de registro, que incluya: 
a) verificar todas las alteraciones a los tipos de mensaje que se regi</c:v>
                  </c:pt>
                  <c:pt idx="58">
                    <c:v>Revisar los registros de las actividades del administrador y del operador del sistema, los registros se deben proteger y revisar con regularidad.</c:v>
                  </c:pt>
                  <c:pt idx="59">
                    <c:v>Revisar se deberían sincronizar con una única fuente de referencia de tiempo Los relojes de todos los sistemas de procesamiento de información pertinentes dentro de una organización o ámbito de seguridad se deberían sincronizar con una única fuente de refe</c:v>
                  </c:pt>
                  <c:pt idx="61">
                    <c:v>Revisar las siguientes directrices para control de software operacional: 
a) actualizar el software operacional, aplicaciones y bibliotecas de programas solo la debe llevar a cabo administradores entrenados, con autorización apropiada de la dirección; 
b) </c:v>
                  </c:pt>
                  <c:pt idx="63">
                    <c:v>Revisar las siguientes directrices para vulnerabilidades técnicas: 
a) definir y establecer los roles y responsabilidades asociados con la gestión de la vulnerabilidad técnica, incluido el seguimiento de la vulnerabilidad, la valoración de riesgos de vulne</c:v>
                  </c:pt>
                  <c:pt idx="64">
                    <c:v>Revisar las restricciones y las reglas para la instalación de software por parte de los usuarios.</c:v>
                  </c:pt>
                  <c:pt idx="66">
                    <c:v>Revisar las siguientes directrices para las auditorias de sistemas de información: 
a) establecer los requisitos de auditoría para acceso a sistemas y a datos se debe acordar con la dirección apropiada; 
b) definir el alcance de las pruebas técnicas de aud</c:v>
                  </c:pt>
                  <c:pt idx="70">
                    <c:v>Revisar las siguientes directrices para la gestión de seguridad de redes: 
a) establecer las responsabilidades y procedimientos para la gestión de equipos de redes; 
b) definir la responsabilidad operacional por las redes se debería separar de las operacio</c:v>
                  </c:pt>
                  <c:pt idx="71">
                    <c:v>Revisar las siguientes directrices para la seguridad de los servicios de red: 
a) establecer la tecnología aplicada a la seguridad de servicios de red, tales como autenticación, encriptación y controles de conexión de red; 
b) definir los parámetros técnic</c:v>
                  </c:pt>
                  <c:pt idx="72">
                    <c:v>De acuerdo a NIST se debe proteger la integridad de las redes incorporando segregación donde se requiera.</c:v>
                  </c:pt>
                  <c:pt idx="74">
                    <c:v>De acuerdo a la NIST: Se deben mapear los flujos de comunicaciones y datos para poder cumplir con este ítem.
Revisar las siguientes directrices:
a) definir los procedimientos diseñados para proteger la información transferida contra interceptación, copiado</c:v>
                  </c:pt>
                  <c:pt idx="75">
                    <c:v>Revisar las siguientes directrices para transferencia segura de la información: 
a) establecer las responsabilidades de la dirección para controlar y notificar la transmisión, despacho y recibo; 
b) definir los procedimientos para asegurar trazabilidad y n</c:v>
                  </c:pt>
                  <c:pt idx="76">
                    <c:v>Revisar las siguientes directrices para mensajería electrónica: 
a) definir la protección de mensajes contra acceso no autorizado, modificación o denegación del servicio proporcionales al esquema de clasificación adoptado por la organización; 
b) asegurar </c:v>
                  </c:pt>
                  <c:pt idx="77">
                    <c:v>Revisar las siguientes directrices para acuerdos de confidencialidad:  
a) definir la información que se va a proteger (información confidencial); 
b) determinar la duración esperada de un acuerdo, incluidos los casos en los que podría ser necesario manten</c:v>
                  </c:pt>
                  <c:pt idx="81">
                    <c:v>Revisar las siguientes directrices para análisis y especificaciones de requisitos de seguridad de la información:
a) establecer el nivel de confianza requerido con relación a la identificación declarada de los usuarios, para obtener los requisitos de auten</c:v>
                  </c:pt>
                  <c:pt idx="82">
                    <c:v>Revisar las siguientes directrices para la seguridad de servicios de las aplicaciones en redes públicas:
a) definir el nivel de confianza que cada parte requiere con relación a la identidad declarada por la otra parte, (por medio de autenticación); 
b) est</c:v>
                  </c:pt>
                  <c:pt idx="83">
                    <c:v>Revisar las siguientes directrices protección de transacciones de los servicios de las aplicaciones:
a) definir el uso de firmas electrónicas por cada una de las partes involucradas en la transacción; 
b) establecer todos los aspectos de la transacción, es</c:v>
                  </c:pt>
                  <c:pt idx="85">
                    <c:v>Revisar las siguientes directrices política de desarrollo seguro:
a) definir la seguridad del ambiente de desarrollo; 
b) orientar la seguridad en el ciclo de vida de desarrollo del software: 
1) definir la seguridad en la metodología de desarrollo de soft</c:v>
                  </c:pt>
                  <c:pt idx="86">
                    <c:v>Revisar las siguientes directrices procedimientos control de cambio en sistemas:
a) llevar un registro de los niveles de autorización acordados; 
b) asegurar que los cambios se presenten a los usuarios autorizados; 
c) revisar los controles y procedimiento</c:v>
                  </c:pt>
                  <c:pt idx="87">
                    <c:v>Revisar las siguientes directrices revisión técnica de las aplicaciones después de cambios en la plataforma de operación:
a) revisar los procedimientos de integridad y control de aplicaciones para asegurar que no estén comprometidos debido a los cambios en</c:v>
                  </c:pt>
                  <c:pt idx="88">
                    <c:v>Revisar las siguientes directrices restricciones en los cambios a los paquetes de software:
a) definir el riesgo de que los procesos de integridad y los controles incluidos se vean comprometidos; 
b) obtener el consentimiento del vendedor; 
c) obtener del </c:v>
                  </c:pt>
                  <c:pt idx="89">
                    <c:v>Revisar la documentación y los principios para la construcción de sistemas seguros, y aplicarlos a cualquier actividad de implementación de sistemas de información.</c:v>
                  </c:pt>
                  <c:pt idx="90">
                    <c:v>Revisar las siguientes directrices para ambiente de desarrollo seguro: 
a) carácter sensible de los datos que el sistema va a procesar, almacenar y transmitir; 
b) definir los requisitos externos e internos aplicables, (reglamentaciones o políticas); 
c) d</c:v>
                  </c:pt>
                  <c:pt idx="91">
                    <c:v>Revisar las siguientes directrices desarrollo contratado externamente: 
a) definir los acuerdos de licenciamiento, propiedad de los códigos y derechos de propiedad intelectual relacionados con el contenido contratado externamente; 
b) establecer los requis</c:v>
                  </c:pt>
                  <c:pt idx="92">
                    <c:v>Verifique en una muestra que para pasar a producción los desarrollos se realizan pruebas de seguridad. También verifique que los procesos de detección de incidentes son probados periódicamente.</c:v>
                  </c:pt>
                  <c:pt idx="93">
                    <c:v>Revisar las pruebas de aceptación de sistemas, para los sistemas de información nuevos, actualizaciones y nuevas versiones, se deberían establecer programas de prueba para aceptación y criterios de aceptación relacionados.</c:v>
                  </c:pt>
                  <c:pt idx="95">
                    <c:v>Revisar las siguientes directrices para protección de datos de prueba:
a) establecer los procedimientos de control de acceso, que se aplican a los sistemas de aplicación operacionales, se debe aplicar también a los sistemas de aplicación de pruebas; 
b) te</c:v>
                  </c:pt>
                  <c:pt idx="99">
                    <c:v>Revisar las siguientes directrices responsabilidades y procedimientos:
a) establecer las responsabilidades de gestión, para asegurar que los siguientes procedimientos se desarrollan y comunican adecuadamente dentro de la organización: 
1) los procedimiento</c:v>
                  </c:pt>
                  <c:pt idx="100">
                    <c:v>Revisar las siguientes directrices reporte de eventos de seguridad de la información:
a) establecer un control de seguridad ineficaz; 
b) definir la violación de la integridad, confidencialidad o expectativas de disponibilidad de la información; 
c) defini</c:v>
                  </c:pt>
                  <c:pt idx="101">
                    <c:v>Observe si los eventos son reportados de forma consistente en toda la entidad de acuerdo a los criterios establecidos.</c:v>
                  </c:pt>
                  <c:pt idx="102">
                    <c:v>Revise si los eventos de SI detectados son analizados para determinar si constituyen un incidentes de seguridad de la información y entender los objetivos del ataque y sus métodos.
Evidencia si los incidentes son categorizados y se cuenta con planes de res</c:v>
                  </c:pt>
                  <c:pt idx="103">
                    <c:v>Revisar las siguientes directrices para respuesta a incidentes de seguridad de la información:
a) Los incidentes son contenidos y la probabilidad de que vuelvan a ocurrir mitigada.
b) Se debe contar con un plan de recuperación de incidentes durante o despu</c:v>
                  </c:pt>
                  <c:pt idx="104">
                    <c:v>De acuerdo a la NIST se debe entender cual fue el impacto del incidente. Las lecciones aprendidas deben ser usadas para actualizar los planes de respuesta a los incidentes de SI. 
Tenga en cuenta para la calificación:
La Entidad aprende continuamente sobr</c:v>
                  </c:pt>
                  <c:pt idx="105">
                    <c:v>Revisar las siguientes directrices para recolección de evidencia:
a) definir la cadena de custodia; 
b) establecer la seguridad de la evidencia; 
c) definir la seguridad del personal; 
d) definir los roles y responsabilidades del personal involucrado; 
e) </c:v>
                  </c:pt>
                </c:lvl>
                <c:lvl>
                  <c:pt idx="3">
                    <c:v>PR.DS-5</c:v>
                  </c:pt>
                  <c:pt idx="4">
                    <c:v>PR.AC-4
PR.DS-5
PR.PT-3</c:v>
                  </c:pt>
                  <c:pt idx="6">
                    <c:v>PR.AC-1</c:v>
                  </c:pt>
                  <c:pt idx="7">
                    <c:v>PR.AC-1</c:v>
                  </c:pt>
                  <c:pt idx="8">
                    <c:v>PR.AC-4
PR.DS-5</c:v>
                  </c:pt>
                  <c:pt idx="9">
                    <c:v>PR.AC-1</c:v>
                  </c:pt>
                  <c:pt idx="13">
                    <c:v>PR.AC-1</c:v>
                  </c:pt>
                  <c:pt idx="15">
                    <c:v>PR.AC-4
PR.DS-5</c:v>
                  </c:pt>
                  <c:pt idx="16">
                    <c:v>PR.AC-1</c:v>
                  </c:pt>
                  <c:pt idx="17">
                    <c:v>PR.AC-1</c:v>
                  </c:pt>
                  <c:pt idx="18">
                    <c:v>PR.AC-4
PR.DS-5</c:v>
                  </c:pt>
                  <c:pt idx="19">
                    <c:v>PR.DS-5</c:v>
                  </c:pt>
                  <c:pt idx="28">
                    <c:v>PR.AC-2</c:v>
                  </c:pt>
                  <c:pt idx="29">
                    <c:v>PR.AC-2
PR.MA-1</c:v>
                  </c:pt>
                  <c:pt idx="31">
                    <c:v>ID.BE-5
PR.AC-2
PR.IP-5</c:v>
                  </c:pt>
                  <c:pt idx="33">
                    <c:v>PR.AC-2</c:v>
                  </c:pt>
                  <c:pt idx="35">
                    <c:v>PR.IP-5</c:v>
                  </c:pt>
                  <c:pt idx="36">
                    <c:v>ID.BE-4
PR.IP-5</c:v>
                  </c:pt>
                  <c:pt idx="37">
                    <c:v>ID.BE-4
PR.AC-2
PR.IP-5</c:v>
                  </c:pt>
                  <c:pt idx="38">
                    <c:v>PR.MA-1
PR.MA-2</c:v>
                  </c:pt>
                  <c:pt idx="39">
                    <c:v>PR.MA-1</c:v>
                  </c:pt>
                  <c:pt idx="40">
                    <c:v>ID.AM-4</c:v>
                  </c:pt>
                  <c:pt idx="41">
                    <c:v>PR.DS-3
PR.IP-6</c:v>
                  </c:pt>
                  <c:pt idx="43">
                    <c:v>PR.PT-2</c:v>
                  </c:pt>
                  <c:pt idx="48">
                    <c:v>PR.IP-1
PR.IP-3</c:v>
                  </c:pt>
                  <c:pt idx="49">
                    <c:v>ID.BE-4</c:v>
                  </c:pt>
                  <c:pt idx="50">
                    <c:v>PR.DS-7</c:v>
                  </c:pt>
                  <c:pt idx="52">
                    <c:v>PR.DS-6
DE.CM-4
RS.MI-2</c:v>
                  </c:pt>
                  <c:pt idx="54">
                    <c:v>PR.DS-4
PR.IP-4</c:v>
                  </c:pt>
                  <c:pt idx="56">
                    <c:v>PR.PT-1
DE.CM-3
RS.AN-1</c:v>
                  </c:pt>
                  <c:pt idx="57">
                    <c:v>PR.PT-1</c:v>
                  </c:pt>
                  <c:pt idx="58">
                    <c:v>PR.PT-1
RS.AN-1</c:v>
                  </c:pt>
                  <c:pt idx="59">
                    <c:v>PR.PT-1</c:v>
                  </c:pt>
                  <c:pt idx="61">
                    <c:v>PR.DS-6
PR.IP-1
PR.IP-3
DE.CM-5</c:v>
                  </c:pt>
                  <c:pt idx="63">
                    <c:v>ID.RA-1
ID.RA-5
PR.IP-12
DE.CM-8
RS.MI-3</c:v>
                  </c:pt>
                  <c:pt idx="64">
                    <c:v>PR.IP-1
PR.IP-3</c:v>
                  </c:pt>
                  <c:pt idx="70">
                    <c:v>PR.AC-3
PR.AC-5
PR.DS-2
PR.PT-4</c:v>
                  </c:pt>
                  <c:pt idx="72">
                    <c:v>PR.AC-5
PR.DS-5</c:v>
                  </c:pt>
                  <c:pt idx="74">
                    <c:v>ID.AM-3
PR.AC-5
PR.AC-3
PR.DS-2
PR.DS-5
PR.PT-4</c:v>
                  </c:pt>
                  <c:pt idx="76">
                    <c:v>PR.DS-2
PR.DS-5</c:v>
                  </c:pt>
                  <c:pt idx="77">
                    <c:v>PR.DS-5</c:v>
                  </c:pt>
                  <c:pt idx="81">
                    <c:v>PR.IP-2</c:v>
                  </c:pt>
                  <c:pt idx="82">
                    <c:v>PR.DS-2
PR.DS-5
PR.DS-6</c:v>
                  </c:pt>
                  <c:pt idx="83">
                    <c:v>PR.DS-2
PR.DS-5
PR.DS-6</c:v>
                  </c:pt>
                  <c:pt idx="85">
                    <c:v>PR.IP-2</c:v>
                  </c:pt>
                  <c:pt idx="86">
                    <c:v>PR.IP-1
PR.IP-3</c:v>
                  </c:pt>
                  <c:pt idx="87">
                    <c:v>PR.IP-1</c:v>
                  </c:pt>
                  <c:pt idx="88">
                    <c:v>PR.IP-1</c:v>
                  </c:pt>
                  <c:pt idx="89">
                    <c:v>PR.IP-2</c:v>
                  </c:pt>
                  <c:pt idx="91">
                    <c:v>DE.CM-6</c:v>
                  </c:pt>
                  <c:pt idx="92">
                    <c:v>DE.DP-3</c:v>
                  </c:pt>
                  <c:pt idx="99">
                    <c:v>PR.IP-9
DE.AE-2
RS.CO-1</c:v>
                  </c:pt>
                  <c:pt idx="100">
                    <c:v>DE.DP-4</c:v>
                  </c:pt>
                  <c:pt idx="101">
                    <c:v>RS.CO-2</c:v>
                  </c:pt>
                  <c:pt idx="102">
                    <c:v>DE.AE-2
RS.AN-4</c:v>
                  </c:pt>
                  <c:pt idx="103">
                    <c:v>RS.RP-1
RS.AN-1
RS.MI-2
RC.RP-1
RC.RP-1</c:v>
                  </c:pt>
                  <c:pt idx="104">
                    <c:v>DE.DP-5
RS.AN-2
RS.IM-1</c:v>
                  </c:pt>
                  <c:pt idx="105">
                    <c:v>RS.AN-3</c:v>
                  </c:pt>
                </c:lvl>
                <c:lvl>
                  <c:pt idx="1">
                    <c:v>Componente planificación y modelo de madurez nivel gestionado</c:v>
                  </c:pt>
                  <c:pt idx="2">
                    <c:v>Modelo de madurez definido</c:v>
                  </c:pt>
                  <c:pt idx="5">
                    <c:v>Modelo de madurez gestionado cuantitativamente</c:v>
                  </c:pt>
                  <c:pt idx="12">
                    <c:v>Modelo de madurez definido</c:v>
                  </c:pt>
                  <c:pt idx="14">
                    <c:v>Modelo de madurez gestionado cuantitativamente</c:v>
                  </c:pt>
                  <c:pt idx="22">
                    <c:v>Modelo de madurez gestionado cuantitativamente</c:v>
                  </c:pt>
                  <c:pt idx="27">
                    <c:v>Modelo de madurez definido</c:v>
                  </c:pt>
                  <c:pt idx="32">
                    <c:v>Componente planeación</c:v>
                  </c:pt>
                  <c:pt idx="34">
                    <c:v>Modelo de madurez definido</c:v>
                  </c:pt>
                  <c:pt idx="46">
                    <c:v>Modelo de madurez definido</c:v>
                  </c:pt>
                  <c:pt idx="52">
                    <c:v>Modelo de madurez gestionado</c:v>
                  </c:pt>
                  <c:pt idx="53">
                    <c:v>Modelo de madurez gestionado</c:v>
                  </c:pt>
                  <c:pt idx="55">
                    <c:v>Modelo de madurez gestionado cuantitativamente</c:v>
                  </c:pt>
                  <c:pt idx="56">
                    <c:v>Modelo de madurez gestionado cuantitativamente</c:v>
                  </c:pt>
                  <c:pt idx="60">
                    <c:v>Modelo de madurez definido</c:v>
                  </c:pt>
                  <c:pt idx="62">
                    <c:v>Modelo de madurez gestionado</c:v>
                  </c:pt>
                  <c:pt idx="65">
                    <c:v>Modelo de madurez gestionado cuantitativamente</c:v>
                  </c:pt>
                  <c:pt idx="69">
                    <c:v>Modelo de madurez definido</c:v>
                  </c:pt>
                  <c:pt idx="73">
                    <c:v>Modelo de madurez definido</c:v>
                  </c:pt>
                  <c:pt idx="80">
                    <c:v>Modelo de madurez definido</c:v>
                  </c:pt>
                  <c:pt idx="84">
                    <c:v>Modelo de madurez definido</c:v>
                  </c:pt>
                  <c:pt idx="92">
                    <c:v>Modelo de madurez gestionado cuantitativamente</c:v>
                  </c:pt>
                  <c:pt idx="94">
                    <c:v>Modelo de madurez definido</c:v>
                  </c:pt>
                  <c:pt idx="100">
                    <c:v>Modelo de madurez definido</c:v>
                  </c:pt>
                  <c:pt idx="101">
                    <c:v>Modelo de madurez definido</c:v>
                  </c:pt>
                  <c:pt idx="102">
                    <c:v>Madurez Inicial</c:v>
                  </c:pt>
                  <c:pt idx="103">
                    <c:v>Modelo de madurez gestionado cuantitativamente</c:v>
                  </c:pt>
                  <c:pt idx="104">
                    <c:v>Modelo de madurez gestionado cuantitativamente</c:v>
                  </c:pt>
                  <c:pt idx="105">
                    <c:v>Modelo de madurez gestionado
Modelo de madurez definido</c:v>
                  </c:pt>
                </c:lvl>
                <c:lvl>
                  <c:pt idx="1">
                    <c:v>A.9</c:v>
                  </c:pt>
                  <c:pt idx="2">
                    <c:v>A.9.1</c:v>
                  </c:pt>
                  <c:pt idx="3">
                    <c:v>A.9.1.1</c:v>
                  </c:pt>
                  <c:pt idx="4">
                    <c:v>A.9.1.2</c:v>
                  </c:pt>
                  <c:pt idx="5">
                    <c:v>A.9.2 </c:v>
                  </c:pt>
                  <c:pt idx="6">
                    <c:v>A.9.2.1 </c:v>
                  </c:pt>
                  <c:pt idx="7">
                    <c:v>A.9.2.2</c:v>
                  </c:pt>
                  <c:pt idx="8">
                    <c:v>A.9.2.3</c:v>
                  </c:pt>
                  <c:pt idx="9">
                    <c:v>A.9.2.4</c:v>
                  </c:pt>
                  <c:pt idx="10">
                    <c:v>A.9.2.5</c:v>
                  </c:pt>
                  <c:pt idx="11">
                    <c:v>A.9.2.6</c:v>
                  </c:pt>
                  <c:pt idx="12">
                    <c:v>A.9.3 </c:v>
                  </c:pt>
                  <c:pt idx="13">
                    <c:v>A.9.3.1 </c:v>
                  </c:pt>
                  <c:pt idx="14">
                    <c:v>A.9.4 </c:v>
                  </c:pt>
                  <c:pt idx="15">
                    <c:v>A.9.4.1 </c:v>
                  </c:pt>
                  <c:pt idx="16">
                    <c:v>A.9.4.2</c:v>
                  </c:pt>
                  <c:pt idx="17">
                    <c:v>A.9.4.3</c:v>
                  </c:pt>
                  <c:pt idx="18">
                    <c:v>A.9.4.4</c:v>
                  </c:pt>
                  <c:pt idx="19">
                    <c:v>A.9.4.5 </c:v>
                  </c:pt>
                  <c:pt idx="21">
                    <c:v>A.10</c:v>
                  </c:pt>
                  <c:pt idx="22">
                    <c:v>A.10.1 </c:v>
                  </c:pt>
                  <c:pt idx="23">
                    <c:v>A.10.1.1 </c:v>
                  </c:pt>
                  <c:pt idx="24">
                    <c:v>A.10.1.2</c:v>
                  </c:pt>
                  <c:pt idx="26">
                    <c:v>A.11</c:v>
                  </c:pt>
                  <c:pt idx="27">
                    <c:v>A.11.1</c:v>
                  </c:pt>
                  <c:pt idx="28">
                    <c:v>A.11.1.1 </c:v>
                  </c:pt>
                  <c:pt idx="29">
                    <c:v>A.11.1.2 </c:v>
                  </c:pt>
                  <c:pt idx="30">
                    <c:v>A.11.1.3</c:v>
                  </c:pt>
                  <c:pt idx="31">
                    <c:v>A.11.1.4</c:v>
                  </c:pt>
                  <c:pt idx="32">
                    <c:v>A.11.1.5 </c:v>
                  </c:pt>
                  <c:pt idx="33">
                    <c:v>A.11.1.6</c:v>
                  </c:pt>
                  <c:pt idx="34">
                    <c:v>A.11.2 </c:v>
                  </c:pt>
                  <c:pt idx="35">
                    <c:v>A.11.2.1 </c:v>
                  </c:pt>
                  <c:pt idx="36">
                    <c:v>A.11.2.2</c:v>
                  </c:pt>
                  <c:pt idx="37">
                    <c:v>A.11.2.3 </c:v>
                  </c:pt>
                  <c:pt idx="38">
                    <c:v>A.11.2.4 </c:v>
                  </c:pt>
                  <c:pt idx="39">
                    <c:v>A.11.2.5</c:v>
                  </c:pt>
                  <c:pt idx="40">
                    <c:v>A.11.2.6</c:v>
                  </c:pt>
                  <c:pt idx="41">
                    <c:v>A.11.2.7</c:v>
                  </c:pt>
                  <c:pt idx="42">
                    <c:v>A.11.2.8 </c:v>
                  </c:pt>
                  <c:pt idx="43">
                    <c:v>A.11.2.9</c:v>
                  </c:pt>
                  <c:pt idx="45">
                    <c:v>A.12</c:v>
                  </c:pt>
                  <c:pt idx="46">
                    <c:v>A.12.1 </c:v>
                  </c:pt>
                  <c:pt idx="47">
                    <c:v>A.12.1.1 </c:v>
                  </c:pt>
                  <c:pt idx="48">
                    <c:v>A.12.1.2</c:v>
                  </c:pt>
                  <c:pt idx="49">
                    <c:v>A.12.1.3 </c:v>
                  </c:pt>
                  <c:pt idx="50">
                    <c:v>A.12.1.4 </c:v>
                  </c:pt>
                  <c:pt idx="51">
                    <c:v>A.12.2 </c:v>
                  </c:pt>
                  <c:pt idx="52">
                    <c:v>A.12.2.1 </c:v>
                  </c:pt>
                  <c:pt idx="53">
                    <c:v>A.12.3 </c:v>
                  </c:pt>
                  <c:pt idx="54">
                    <c:v>A.12.3.1 </c:v>
                  </c:pt>
                  <c:pt idx="55">
                    <c:v>A.12.4 </c:v>
                  </c:pt>
                  <c:pt idx="56">
                    <c:v>A.12.4.1 </c:v>
                  </c:pt>
                  <c:pt idx="57">
                    <c:v>A.12.4.2 </c:v>
                  </c:pt>
                  <c:pt idx="58">
                    <c:v>A.12.4.3 </c:v>
                  </c:pt>
                  <c:pt idx="59">
                    <c:v>A.12.4.4 </c:v>
                  </c:pt>
                  <c:pt idx="60">
                    <c:v>A.12.5</c:v>
                  </c:pt>
                  <c:pt idx="61">
                    <c:v>A.12.5.1 </c:v>
                  </c:pt>
                  <c:pt idx="62">
                    <c:v>A.12.6 </c:v>
                  </c:pt>
                  <c:pt idx="63">
                    <c:v>A.12.6.1 </c:v>
                  </c:pt>
                  <c:pt idx="64">
                    <c:v>A.12.6.2 </c:v>
                  </c:pt>
                  <c:pt idx="65">
                    <c:v>A.12.7 </c:v>
                  </c:pt>
                  <c:pt idx="66">
                    <c:v>A.12.7.1 </c:v>
                  </c:pt>
                  <c:pt idx="68">
                    <c:v>A.13</c:v>
                  </c:pt>
                  <c:pt idx="69">
                    <c:v>A.13.1 </c:v>
                  </c:pt>
                  <c:pt idx="70">
                    <c:v>A.13.1.1 </c:v>
                  </c:pt>
                  <c:pt idx="71">
                    <c:v>A.13.1.2 </c:v>
                  </c:pt>
                  <c:pt idx="72">
                    <c:v>A.13.1.3 </c:v>
                  </c:pt>
                  <c:pt idx="73">
                    <c:v>A.13.2</c:v>
                  </c:pt>
                  <c:pt idx="74">
                    <c:v>A.13.2.1 </c:v>
                  </c:pt>
                  <c:pt idx="75">
                    <c:v>A.13.2.2 </c:v>
                  </c:pt>
                  <c:pt idx="76">
                    <c:v>A.13.2.3 </c:v>
                  </c:pt>
                  <c:pt idx="77">
                    <c:v>A.13.2.4 </c:v>
                  </c:pt>
                  <c:pt idx="79">
                    <c:v>A.14</c:v>
                  </c:pt>
                  <c:pt idx="80">
                    <c:v>A.14.1 </c:v>
                  </c:pt>
                  <c:pt idx="81">
                    <c:v>A.14.1.1 </c:v>
                  </c:pt>
                  <c:pt idx="82">
                    <c:v>A.14.1.2 </c:v>
                  </c:pt>
                  <c:pt idx="83">
                    <c:v>A.14.1.3 </c:v>
                  </c:pt>
                  <c:pt idx="84">
                    <c:v>A.14.2 </c:v>
                  </c:pt>
                  <c:pt idx="85">
                    <c:v>A.14.2.1</c:v>
                  </c:pt>
                  <c:pt idx="86">
                    <c:v>A.14.2.2 </c:v>
                  </c:pt>
                  <c:pt idx="87">
                    <c:v>A.14.2.3 </c:v>
                  </c:pt>
                  <c:pt idx="88">
                    <c:v>A.14.2.4 </c:v>
                  </c:pt>
                  <c:pt idx="89">
                    <c:v>A.14.2.5 </c:v>
                  </c:pt>
                  <c:pt idx="90">
                    <c:v>A.14.2.6</c:v>
                  </c:pt>
                  <c:pt idx="91">
                    <c:v>A.14.2.7 </c:v>
                  </c:pt>
                  <c:pt idx="92">
                    <c:v>A.14.2.8</c:v>
                  </c:pt>
                  <c:pt idx="93">
                    <c:v>A.14.2.9 </c:v>
                  </c:pt>
                  <c:pt idx="94">
                    <c:v>A.14.3 </c:v>
                  </c:pt>
                  <c:pt idx="95">
                    <c:v>A.14.3.1 </c:v>
                  </c:pt>
                  <c:pt idx="97">
                    <c:v>A.16</c:v>
                  </c:pt>
                  <c:pt idx="98">
                    <c:v>A.16.1 </c:v>
                  </c:pt>
                  <c:pt idx="99">
                    <c:v>A.16.1.1 </c:v>
                  </c:pt>
                  <c:pt idx="100">
                    <c:v>A.16.1.2 </c:v>
                  </c:pt>
                  <c:pt idx="101">
                    <c:v>A.16.1.3 </c:v>
                  </c:pt>
                  <c:pt idx="102">
                    <c:v>A.16.1.4 </c:v>
                  </c:pt>
                  <c:pt idx="103">
                    <c:v>A.16.1.5 </c:v>
                  </c:pt>
                  <c:pt idx="104">
                    <c:v>A.16.1.6 </c:v>
                  </c:pt>
                  <c:pt idx="105">
                    <c:v>A.16.1.7 </c:v>
                  </c:pt>
                </c:lvl>
                <c:lvl>
                  <c:pt idx="2">
                    <c:v>Se debe limitar el acceso a información y a instalaciones de procesamiento de información.</c:v>
                  </c:pt>
                  <c:pt idx="3">
                    <c:v>Se debe establecer, documentar y revisar una política de control de acceso con base en los requisitos del negocio y de seguridad de la información.</c:v>
                  </c:pt>
                  <c:pt idx="4">
                    <c:v>Se debe permitir acceso de los usuarios a la red y a los servicios de red para los que hayan sido autorizados específicamente.</c:v>
                  </c:pt>
                  <c:pt idx="5">
                    <c:v>Se debe asegurar el acceso de los usuarios autorizados y evitar el acceso no autorizado a sistemas y servicios.</c:v>
                  </c:pt>
                  <c:pt idx="6">
                    <c:v>Se debe implementar un proceso formal de registro y de cancelación de registro de usuarios, para posibilitar la asignación de los derechos de acceso.</c:v>
                  </c:pt>
                  <c:pt idx="7">
                    <c:v>Se debe implementar un proceso de suministro de acceso formal de usuarios para asignar o revocar los derechos de acceso a todo tipo de usuarios para todos los sistemas y servicios.</c:v>
                  </c:pt>
                  <c:pt idx="8">
                    <c:v>Se debe restringir y controlar la asignación y uso de derechos de acceso privilegiado.</c:v>
                  </c:pt>
                  <c:pt idx="9">
                    <c:v>La asignación de información de autenticación secreta se debe controlar por medio de un proceso de gestión formal.</c:v>
                  </c:pt>
                  <c:pt idx="10">
                    <c:v>Los propietarios de los activos deben revisar los derechos de acceso de los usuarios, a intervalos regulares.</c:v>
                  </c:pt>
                  <c:pt idx="11">
                    <c:v>Los derechos de acceso de todos los empleados y de usuarios externos a la información y a las instalaciones de procesamiento de información se deben retirar al terminar su empleo, contrato o acuerdo, o se deben ajustar cuando se hagan cambios.</c:v>
                  </c:pt>
                  <c:pt idx="12">
                    <c:v>Hacer que los usuarios rindan cuentas por la salvaguarda de su información de autenticación.</c:v>
                  </c:pt>
                  <c:pt idx="13">
                    <c:v>Se debe exigir a los usuarios que cumplan las prácticas de la organización para el uso de información de autenticación secreta.</c:v>
                  </c:pt>
                  <c:pt idx="14">
                    <c:v>Se debe evitar el acceso no autorizado a sistemas y aplicaciones.</c:v>
                  </c:pt>
                  <c:pt idx="15">
                    <c:v>El acceso a la información y a las funciones de los sistemas de las aplicaciones se debería restringir de acuerdo con la política de control de acceso.</c:v>
                  </c:pt>
                  <c:pt idx="16">
                    <c:v>Cuando lo requiere la política de control de acceso, el acceso a sistemas y aplicaciones se debe controlar mediante un proceso de ingreso seguro.</c:v>
                  </c:pt>
                  <c:pt idx="17">
                    <c:v>Los sistemas de gestión de contraseñas deben ser interactivos y deben asegurar la calidad de las contraseñas.</c:v>
                  </c:pt>
                  <c:pt idx="18">
                    <c:v>Se debe restringir y controlar estrictamente el uso de programas utilitarios que pudieran tener capacidad de anular el sistema y los controles de las aplicaciones.</c:v>
                  </c:pt>
                  <c:pt idx="19">
                    <c:v>Se debe restringir el acceso a los códigos fuente de los programas.</c:v>
                  </c:pt>
                  <c:pt idx="21">
                    <c:v>Marco de referencia de gestión para iniciar y controlar la implementación y la operación de la seguridad de la información dentro de la organización
Garantizar la seguridad del teletrabajo y el uso de los dispositivos móviles</c:v>
                  </c:pt>
                  <c:pt idx="22">
                    <c:v>Asegurar el uso apropiado y eficaz de la criptografía para proteger la confidencialidad, la autenticidad y/o la integridad de la información.</c:v>
                  </c:pt>
                  <c:pt idx="23">
                    <c:v>Se debe desarrollar e implementar una política sobre el uso de controles criptográficos para la protección de la información.</c:v>
                  </c:pt>
                  <c:pt idx="24">
                    <c:v>Se debe desarrollar e implementar una política sobre el uso, protección y tiempo de vida de las llaves criptográficas durante todo su ciclo de vida.</c:v>
                  </c:pt>
                  <c:pt idx="27">
                    <c:v>Prevenir el acceso físico no autorizado, el daño y la interferencia a la información y a las instalaciones de procesamiento de información de la organización.</c:v>
                  </c:pt>
                  <c:pt idx="28">
                    <c:v>Se debe definir y usar perímetros de seguridad, y usarlos para proteger áreas que contengan información sensible o crítica, e instalaciones de manejo de información.</c:v>
                  </c:pt>
                  <c:pt idx="29">
                    <c:v>Las áreas seguras se deben proteger mediante controles de entrada apropiados para asegurar que solamente se permite el acceso a personal autorizado.</c:v>
                  </c:pt>
                  <c:pt idx="30">
                    <c:v>Se debe diseñar y aplicar seguridad física a oficinas, recintos e instalaciones.</c:v>
                  </c:pt>
                  <c:pt idx="31">
                    <c:v>Se debe diseñar y aplicar protección física contra desastres naturales, ataques maliciosos o accidentes.</c:v>
                  </c:pt>
                  <c:pt idx="32">
                    <c:v>Se debe diseñar y aplicar procedimientos para trabajo en áreas seguras.</c:v>
                  </c:pt>
                  <c:pt idx="33">
                    <c:v>Se debe controlar los puntos de acceso tales como áreas de despacho y de carga, y otros puntos en donde pueden entrar personas no autorizadas, y si es posible, aislarlos de las instalaciones de procesamiento de información para evitar el acceso no autoriza</c:v>
                  </c:pt>
                  <c:pt idx="34">
                    <c:v>Prevenir la pérdida, daño, robo o compromiso de activos, y la interrupción de las operaciones de la organización.</c:v>
                  </c:pt>
                  <c:pt idx="35">
                    <c:v>Los equipos deben estar ubicados y protegidos para reducir los riesgos de amenazas y peligros del entorno, y las oportunidades para acceso no autorizado.</c:v>
                  </c:pt>
                  <c:pt idx="36">
                    <c:v>Los equipos se deben proteger contra fallas de energía y otras interrupciones causadas por fallas en los servicios de suministro.</c:v>
                  </c:pt>
                  <c:pt idx="37">
                    <c:v>El cableado de potencia y de telecomunicaciones que porta datos o soporta servicios de información deben estar protegido contra interceptación, interferencia o daño.</c:v>
                  </c:pt>
                  <c:pt idx="38">
                    <c:v>Los equipos se deben mantener correctamente para asegurar su disponibilidad e integridad continuas.</c:v>
                  </c:pt>
                  <c:pt idx="39">
                    <c:v>Los equipos, información o software no se deben retirar de su sitio sin autorización previa.</c:v>
                  </c:pt>
                  <c:pt idx="40">
                    <c:v>Se debe aplicar medidas de seguridad a los activos que se encuentran fuera de las instalaciones de la organización, teniendo en cuenta los diferentes riesgos de trabajar fuera de dichas instalaciones.</c:v>
                  </c:pt>
                  <c:pt idx="41">
                    <c:v>Se debe verificar todos los elementos de equipos que contengan medios de almacenamiento, para asegurar que cualquier dato sensible o software con licencia haya sido retirado o sobrescrito en forma segura antes de su disposición o reusó.</c:v>
                  </c:pt>
                  <c:pt idx="42">
                    <c:v>Los usuarios deben asegurarse de que a los equipos desatendidos se les dé protección apropiada.</c:v>
                  </c:pt>
                  <c:pt idx="43">
                    <c:v>Se debe adoptar una política de escritorio limpio para los papeles y medios de almacenamiento removibles, y una política de pantalla limpia en las instalaciones de procesamiento de información.</c:v>
                  </c:pt>
                  <c:pt idx="46">
                    <c:v>Asegurar las operaciones correctas y seguras de las instalaciones de procesamiento de información.</c:v>
                  </c:pt>
                  <c:pt idx="47">
                    <c:v>Los procedimientos de operación se deben documentar y poner a disposición de todos los usuarios que los necesiten.</c:v>
                  </c:pt>
                  <c:pt idx="48">
                    <c:v>Se debe controlar los cambios en la organización, en los procesos de negocio, en las instalaciones y en los sistemas de procesamiento de información que afectan la seguridad de la información.</c:v>
                  </c:pt>
                  <c:pt idx="49">
                    <c:v>Para asegurar el desempeño requerido del sistema se debe hacer seguimiento al uso de los recursos, hacer los ajustes, y hacer proyecciones de los requisitos sobre la capacidad futura.</c:v>
                  </c:pt>
                  <c:pt idx="50">
                    <c:v>Se debe separar los ambientes de desarrollo, prueba y operación, para reducir los riesgos de acceso o cambios no autorizados al ambiente de operación.</c:v>
                  </c:pt>
                  <c:pt idx="51">
                    <c:v>Asegurarse de que la información y las instalaciones de procesamiento de información estén protegidas contra códigos maliciosos.</c:v>
                  </c:pt>
                  <c:pt idx="52">
                    <c:v>Se debe implementar controles de detección, de prevención y de recuperación, combinados con la toma de conciencia apropiada de los usuarios, para proteger contra códigos maliciosos.</c:v>
                  </c:pt>
                  <c:pt idx="53">
                    <c:v>Proteger contra la pérdida de datos.</c:v>
                  </c:pt>
                  <c:pt idx="54">
                    <c:v>Se debe hacer copias de respaldo de la información, del software e imágenes de los sistemas, y ponerlas a prueba regularmente de acuerdo con una política de copias de respaldo aceptada.</c:v>
                  </c:pt>
                  <c:pt idx="55">
                    <c:v>Registrar eventos y generar evidencia.</c:v>
                  </c:pt>
                  <c:pt idx="56">
                    <c:v>Se debe elaborar, conservar y revisar regularmente los registros acerca de actividades del usuario, excepciones, fallas y eventos de seguridad de la información.</c:v>
                  </c:pt>
                  <c:pt idx="57">
                    <c:v>Las instalaciones y la información de registro se deben proteger contra alteración y acceso no autorizado.</c:v>
                  </c:pt>
                  <c:pt idx="58">
                    <c:v>Las actividades del administrador y del operador del sistema se debe registrar, y los registros se deben proteger y revisar con regularidad.</c:v>
                  </c:pt>
                  <c:pt idx="59">
                    <c:v>Los relojes de todos los sistemas de procesamiento de información pertinentes dentro de una organización o ámbito de seguridad se deben sincronizar con una única fuente de referencia de tiempo.</c:v>
                  </c:pt>
                  <c:pt idx="60">
                    <c:v>Asegurar la integridad de los sistemas operacionales.</c:v>
                  </c:pt>
                  <c:pt idx="61">
                    <c:v>Se debe implementar procedimientos para controlar la instalación de software en sistemas operativos.</c:v>
                  </c:pt>
                  <c:pt idx="62">
                    <c:v>Prevenir el aprovechamiento de las vulnerabilidades técnicas.</c:v>
                  </c:pt>
                  <c:pt idx="63">
                    <c:v>Se debe obtener oportunamente información acerca de las vulnerabilidades técnicas de los sistemas de información que se usen; evaluar la exposición de la organización a estas vulnerabilidades, y tomar las medidas apropiadas para tratar el riesgo asociado.</c:v>
                  </c:pt>
                  <c:pt idx="64">
                    <c:v>Se debe establecer e implementar las reglas para la instalación de software por parte de los usuarios.</c:v>
                  </c:pt>
                  <c:pt idx="65">
                    <c:v>Minimizar el impacto de las actividades de auditoría sobre los sistemas operacionales.</c:v>
                  </c:pt>
                  <c:pt idx="66">
                    <c:v>Los requisitos y actividades de auditoría que involucran la verificación de los sistemas operativos se debe planificar y acordar cuidadosamente para minimizar las interrupciones en los procesos del negocio.</c:v>
                  </c:pt>
                  <c:pt idx="69">
                    <c:v>Asegurar la protección de la información en las redes, y sus instalaciones de procesamiento de información de soporte.</c:v>
                  </c:pt>
                  <c:pt idx="70">
                    <c:v>Las redes se deben gestionar y controlar para proteger la información en sistemas y aplicaciones.</c:v>
                  </c:pt>
                  <c:pt idx="71">
                    <c:v>Se debe identificar los mecanismos de seguridad, los niveles de servicio y los requisitos de gestión de todos los servicios de red, e incluirlos en los acuerdos de servicios de red, ya sea que los servicios se presten internamente o se contraten externamen</c:v>
                  </c:pt>
                  <c:pt idx="72">
                    <c:v>Los grupos de servicios de información, usuarios y sistemas de información se deben separar en las redes.</c:v>
                  </c:pt>
                  <c:pt idx="73">
                    <c:v>Mantener la seguridad de la información transferida dentro de una organización y con cualquier entidad externa.</c:v>
                  </c:pt>
                  <c:pt idx="74">
                    <c:v>Se debe contar con políticas, procedimientos y controles de transferencia formales para proteger la transferencia de información mediante el uso de todo tipo de instalaciones de comunicación.</c:v>
                  </c:pt>
                  <c:pt idx="75">
                    <c:v>Los acuerdos deben tener en cuenta la transferencia segura de información del negocio entre la organización y las partes externas.</c:v>
                  </c:pt>
                  <c:pt idx="76">
                    <c:v>Se debe proteger adecuadamente la información incluida en la mensajería electrónica.</c:v>
                  </c:pt>
                  <c:pt idx="77">
                    <c:v>Se debe identificar, revisar regularmente y documentar los requisitos para los acuerdos de confidencialidad o no divulgación que reflejen las necesidades de la organización para la protección de la información.</c:v>
                  </c:pt>
                  <c:pt idx="80">
                    <c:v>Asegurar que la seguridad de la información sea una parte integral de los sistemas de información durante todo el ciclo de vida. Esto incluye también los requisitos para sistemas de información que prestan servicios en redes públicas.</c:v>
                  </c:pt>
                  <c:pt idx="81">
                    <c:v>Los requisitos relacionados con seguridad de la información se debe incluir en los requisitos para nuevos sistemas de información o para mejoras a los sistemas de información existentes.</c:v>
                  </c:pt>
                  <c:pt idx="82">
                    <c:v>La información involucrada en los servicios de aplicaciones que pasan sobre redes públicas se debe proteger de actividades fraudulentas, disputas contractuales y divulgación y modificación no autorizadas.</c:v>
                  </c:pt>
                  <c:pt idx="83">
                    <c:v>La información involucrada en las transacciones de los servicios de las aplicaciones se debe proteger para evitar la transmisión incompleta, el enrutamiento errado, la alteración no autorizada de mensajes, la divulgación no autorizada, y la duplicación o r</c:v>
                  </c:pt>
                  <c:pt idx="84">
                    <c:v>Asegurar de que la seguridad de la información esté diseñada e implementada dentro del ciclo de vida de desarrollo de los sistemas de información.</c:v>
                  </c:pt>
                  <c:pt idx="85">
                    <c:v>Se debe establecer y aplicar reglas para el desarrollo de software y de sistemas, a los desarrollos que se dan dentro de la organización.</c:v>
                  </c:pt>
                  <c:pt idx="86">
                    <c:v>Los cambios a los sistemas dentro del ciclo de vida de desarrollo se debe controlar mediante el uso de procedimientos formales de control de cambios.</c:v>
                  </c:pt>
                  <c:pt idx="87">
                    <c:v>Cuando se cambian las plataformas de operación, se deben revisar las aplicaciones críticas del negocio, y ponerlas a prueba para asegurar que no haya impacto adverso en las operaciones o seguridad de la organización.</c:v>
                  </c:pt>
                  <c:pt idx="88">
                    <c:v>Se deben desalentar las modificaciones a los paquetes de software, que se deben limitar a los cambios necesarios, y todos los cambios se deben controlar estrictamente.</c:v>
                  </c:pt>
                  <c:pt idx="89">
                    <c:v>Se deben establecer, documentar y mantener principios para la construcción de sistemas seguros, y aplicarlos a cualquier actividad de implementación de sistemas de información.</c:v>
                  </c:pt>
                  <c:pt idx="90">
                    <c:v>Las organizaciones deben establecer y proteger adecuadamente los ambientes de desarrollo seguros para las tareas de desarrollo e integración de sistemas que comprendan todo el ciclo de vida de desarrollo de sistemas.</c:v>
                  </c:pt>
                  <c:pt idx="91">
                    <c:v>La organización debe supervisar y hacer seguimiento de la actividad de desarrollo de sistemas contratados externamente.</c:v>
                  </c:pt>
                  <c:pt idx="92">
                    <c:v>Durante el desarrollo se debe llevar a cabo pruebas de funcionalidad de la seguridad.</c:v>
                  </c:pt>
                  <c:pt idx="93">
                    <c:v>Para los sistemas de información nuevos, actualizaciones y nuevas versiones, se debe establecer programas de prueba para aceptación y criterios de aceptación relacionados.</c:v>
                  </c:pt>
                  <c:pt idx="94">
                    <c:v>Asegurar la protección de los datos usados para pruebas.</c:v>
                  </c:pt>
                  <c:pt idx="95">
                    <c:v>Los datos de ensayo se deben seleccionar, proteger y controlar cuidadosamente.</c:v>
                  </c:pt>
                  <c:pt idx="98">
                    <c:v>Asegurar un enfoque coherente y eficaz para la gestión de incidentes de seguridad de la información, incluida la comunicación sobre eventos de seguridad y debilidades.</c:v>
                  </c:pt>
                  <c:pt idx="99">
                    <c:v>Se debe establecer las responsabilidades y procedimientos de gestión para asegurar una respuesta rápida, eficaz y ordenada a los incidentes de seguridad de la información.</c:v>
                  </c:pt>
                  <c:pt idx="100">
                    <c:v>Los eventos de seguridad de la información se debe informar a través de los canales de gestión apropiados, tan pronto como sea posible.</c:v>
                  </c:pt>
                  <c:pt idx="101">
                    <c:v>Se debe exigir a todos los empleados y contratistas que usan los servicios y sistemas de información de la organización, que observen e informen cualquier debilidad de seguridad de la información observada o sospechada en los sistemas o servicios.</c:v>
                  </c:pt>
                  <c:pt idx="102">
                    <c:v>Los eventos de seguridad de la información se debe evaluar y se debe decidir si se van a clasificar como incidentes de seguridad de la información.</c:v>
                  </c:pt>
                  <c:pt idx="103">
                    <c:v>Se debe dar respuesta a los incidentes de seguridad de la información de acuerdo con procedimientos documentados.</c:v>
                  </c:pt>
                  <c:pt idx="104">
                    <c:v>El conocimiento adquirido al analizar y resolver incidentes de seguridad de la información se debe usar para reducir la posibilidad o el impacto de incidentes futuros.</c:v>
                  </c:pt>
                  <c:pt idx="105">
                    <c:v>La organización debe definir y aplicar procedimientos para la identificación, recolección, adquisición y preservación de información que pueda servir como evidencia.</c:v>
                  </c:pt>
                </c:lvl>
                <c:lvl>
                  <c:pt idx="1">
                    <c:v>CONTROL DE ACCESO</c:v>
                  </c:pt>
                  <c:pt idx="2">
                    <c:v>REQUISITOS DEL NEGOCIO PARA CONTROL DE ACCESO</c:v>
                  </c:pt>
                  <c:pt idx="3">
                    <c:v>Política de control de acceso</c:v>
                  </c:pt>
                  <c:pt idx="4">
                    <c:v>Acceso a redes y a servicios en red</c:v>
                  </c:pt>
                  <c:pt idx="5">
                    <c:v>GESTIÓN DE ACCESO DE USUARIOS</c:v>
                  </c:pt>
                  <c:pt idx="6">
                    <c:v>Registro y cancelación del registro de usuarios</c:v>
                  </c:pt>
                  <c:pt idx="7">
                    <c:v> Suministro de acceso de usuarios</c:v>
                  </c:pt>
                  <c:pt idx="8">
                    <c:v>Gestión de derechos de acceso privilegiado</c:v>
                  </c:pt>
                  <c:pt idx="9">
                    <c:v>Gestión de información de autenticación secreta de usuarios</c:v>
                  </c:pt>
                  <c:pt idx="10">
                    <c:v>Revisión de los derechos de acceso de usuarios</c:v>
                  </c:pt>
                  <c:pt idx="11">
                    <c:v>Retiro o ajuste de los derechos de acceso</c:v>
                  </c:pt>
                  <c:pt idx="12">
                    <c:v>RESPONSABILIDADES DE LOS USUARIOS</c:v>
                  </c:pt>
                  <c:pt idx="13">
                    <c:v>Uso de información de autenticación secreta</c:v>
                  </c:pt>
                  <c:pt idx="14">
                    <c:v>CONTROL DE ACCESO A SISTEMAS Y APLICACIONES</c:v>
                  </c:pt>
                  <c:pt idx="15">
                    <c:v>Restricción de acceso a la información</c:v>
                  </c:pt>
                  <c:pt idx="16">
                    <c:v>Procedimiento de ingreso seguro</c:v>
                  </c:pt>
                  <c:pt idx="17">
                    <c:v>Sistema de gestión de contraseñas</c:v>
                  </c:pt>
                  <c:pt idx="18">
                    <c:v>Uso de programas utilitarios privilegiados</c:v>
                  </c:pt>
                  <c:pt idx="19">
                    <c:v>Control de acceso a códigos fuente de programas</c:v>
                  </c:pt>
                  <c:pt idx="21">
                    <c:v>CRIPTOGRAFÍA</c:v>
                  </c:pt>
                  <c:pt idx="22">
                    <c:v>CONTROLES CRIPTOGRÁFICOS</c:v>
                  </c:pt>
                  <c:pt idx="23">
                    <c:v>Política sobre el uso de controles criptográficos</c:v>
                  </c:pt>
                  <c:pt idx="24">
                    <c:v>Gestión de llaves</c:v>
                  </c:pt>
                  <c:pt idx="26">
                    <c:v>SEGURIDAD FÍSICA Y DEL ENTORNO</c:v>
                  </c:pt>
                  <c:pt idx="27">
                    <c:v>ÁREAS SEGURAS</c:v>
                  </c:pt>
                  <c:pt idx="28">
                    <c:v>Perímetro de seguridad física</c:v>
                  </c:pt>
                  <c:pt idx="29">
                    <c:v>Controles físicos de entrada</c:v>
                  </c:pt>
                  <c:pt idx="30">
                    <c:v>Seguridad de oficinas, recintos e instalaciones</c:v>
                  </c:pt>
                  <c:pt idx="31">
                    <c:v>Protección contra amenazas externas y ambientales</c:v>
                  </c:pt>
                  <c:pt idx="32">
                    <c:v>Trabajo en áreas seguras</c:v>
                  </c:pt>
                  <c:pt idx="33">
                    <c:v>Áreas de despacho y carga</c:v>
                  </c:pt>
                  <c:pt idx="34">
                    <c:v>EQUIPOS</c:v>
                  </c:pt>
                  <c:pt idx="35">
                    <c:v>Ubicación y protección de los equipos</c:v>
                  </c:pt>
                  <c:pt idx="36">
                    <c:v>Servicios de suministro</c:v>
                  </c:pt>
                  <c:pt idx="37">
                    <c:v>Seguridad del cableado</c:v>
                  </c:pt>
                  <c:pt idx="38">
                    <c:v>Mantenimiento de equipos</c:v>
                  </c:pt>
                  <c:pt idx="39">
                    <c:v>Retiro de activos</c:v>
                  </c:pt>
                  <c:pt idx="40">
                    <c:v>Seguridad de equipos y activos fuera de las instalaciones</c:v>
                  </c:pt>
                  <c:pt idx="41">
                    <c:v>Disposición segura o reutilización de equipos</c:v>
                  </c:pt>
                  <c:pt idx="42">
                    <c:v>Equipos de usuario desatendidos</c:v>
                  </c:pt>
                  <c:pt idx="43">
                    <c:v>Política de escritorio limpio y pantalla limpia</c:v>
                  </c:pt>
                  <c:pt idx="45">
                    <c:v>SEGURIDAD DE LAS OPERACIONES</c:v>
                  </c:pt>
                  <c:pt idx="46">
                    <c:v>PROCEDIMIENTOS OPERACIONALES Y RESPONSABILIDADES</c:v>
                  </c:pt>
                  <c:pt idx="47">
                    <c:v>Procedimientos de operación documentados</c:v>
                  </c:pt>
                  <c:pt idx="48">
                    <c:v>Gestión de cambios</c:v>
                  </c:pt>
                  <c:pt idx="49">
                    <c:v>Gestión de capacidad</c:v>
                  </c:pt>
                  <c:pt idx="50">
                    <c:v>Separación de los ambientes de desarrollo, pruebas y operación</c:v>
                  </c:pt>
                  <c:pt idx="51">
                    <c:v>PROTECCIÓN CONTRA CÓDIGOS MALICIOSOS</c:v>
                  </c:pt>
                  <c:pt idx="52">
                    <c:v>Controles contra códigos maliciosos</c:v>
                  </c:pt>
                  <c:pt idx="53">
                    <c:v>COPIAS DE RESPALDO</c:v>
                  </c:pt>
                  <c:pt idx="54">
                    <c:v>Respaldo de la información</c:v>
                  </c:pt>
                  <c:pt idx="55">
                    <c:v>REGISTRO Y SEGUIMIENTO</c:v>
                  </c:pt>
                  <c:pt idx="56">
                    <c:v>Registro de eventos</c:v>
                  </c:pt>
                  <c:pt idx="57">
                    <c:v>Protección de la información de registro</c:v>
                  </c:pt>
                  <c:pt idx="58">
                    <c:v>Registros del administrador y del operador</c:v>
                  </c:pt>
                  <c:pt idx="59">
                    <c:v>Sincronización de relojes</c:v>
                  </c:pt>
                  <c:pt idx="60">
                    <c:v>CONTROL DE SOFTWARE OPERACIONAL</c:v>
                  </c:pt>
                  <c:pt idx="61">
                    <c:v>Instalación de software en sistemas operativos</c:v>
                  </c:pt>
                  <c:pt idx="62">
                    <c:v>GESTIÓN DE LA VULNERABILIDAD TÉCNICA</c:v>
                  </c:pt>
                  <c:pt idx="63">
                    <c:v>Gestión de las vulnerabilidades técnicas</c:v>
                  </c:pt>
                  <c:pt idx="64">
                    <c:v>Restricciones sobre la instalación de software</c:v>
                  </c:pt>
                  <c:pt idx="65">
                    <c:v>CONSIDERACIONES SOBRE AUDITORÍAS DE SISTEMAS DE INFORMACIÓN</c:v>
                  </c:pt>
                  <c:pt idx="66">
                    <c:v>Controles sobre auditorías de sistemas de información</c:v>
                  </c:pt>
                  <c:pt idx="68">
                    <c:v>SEGURIDAD DE LAS COMUNICACIONES</c:v>
                  </c:pt>
                  <c:pt idx="69">
                    <c:v>GESTIÓN DE LA SEGURIDAD DE LAS REDES</c:v>
                  </c:pt>
                  <c:pt idx="70">
                    <c:v>Controles de redes</c:v>
                  </c:pt>
                  <c:pt idx="71">
                    <c:v>Seguridad de los servicios de red</c:v>
                  </c:pt>
                  <c:pt idx="72">
                    <c:v>Separación en las redes</c:v>
                  </c:pt>
                  <c:pt idx="73">
                    <c:v>TRANSFERENCIA DE INFORMACIÓN</c:v>
                  </c:pt>
                  <c:pt idx="74">
                    <c:v>Políticas y procedimientos de transferencia de información</c:v>
                  </c:pt>
                  <c:pt idx="75">
                    <c:v>Acuerdos sobre transferencia de información</c:v>
                  </c:pt>
                  <c:pt idx="76">
                    <c:v>Mensajería electrónica</c:v>
                  </c:pt>
                  <c:pt idx="77">
                    <c:v>Acuerdos de confidencialidad o de no divulgación</c:v>
                  </c:pt>
                  <c:pt idx="79">
                    <c:v>ADQUISICIÓN, DESARROLLO Y MANTENIMIENTO DE SISTEMAS</c:v>
                  </c:pt>
                  <c:pt idx="80">
                    <c:v>REQUISITOS DE SEGURIDAD DE LOS SISTEMAS DE INFORMACIÓN</c:v>
                  </c:pt>
                  <c:pt idx="81">
                    <c:v>Análisis y especificación de requisitos de seguridad de la información</c:v>
                  </c:pt>
                  <c:pt idx="82">
                    <c:v>Seguridad de servicios de las aplicaciones en redes públicas</c:v>
                  </c:pt>
                  <c:pt idx="83">
                    <c:v>Protección de transacciones de los servicios de las aplicaciones</c:v>
                  </c:pt>
                  <c:pt idx="84">
                    <c:v>SEGURIDAD EN LOS PROCESOS DE DESARROLLO Y DE SOPORTE</c:v>
                  </c:pt>
                  <c:pt idx="85">
                    <c:v>Política de desarrollo seguro</c:v>
                  </c:pt>
                  <c:pt idx="86">
                    <c:v>Procedimientos de control de cambios en sistemas</c:v>
                  </c:pt>
                  <c:pt idx="87">
                    <c:v>Revisión técnica de las aplicaciones después de cambios en la plataforma de operación</c:v>
                  </c:pt>
                  <c:pt idx="88">
                    <c:v>Restricciones en los cambios a los paquetes de software</c:v>
                  </c:pt>
                  <c:pt idx="89">
                    <c:v>Principios de construcción de sistemas seguros</c:v>
                  </c:pt>
                  <c:pt idx="90">
                    <c:v>Ambiente de desarrollo seguro</c:v>
                  </c:pt>
                  <c:pt idx="91">
                    <c:v>Desarrollo contratado externamente</c:v>
                  </c:pt>
                  <c:pt idx="92">
                    <c:v>Pruebas de seguridad de sistemas</c:v>
                  </c:pt>
                  <c:pt idx="93">
                    <c:v>Prueba de aceptación de sistemas</c:v>
                  </c:pt>
                  <c:pt idx="94">
                    <c:v>DATOS DE PRUEBA</c:v>
                  </c:pt>
                  <c:pt idx="95">
                    <c:v>Protección de datos de prueba</c:v>
                  </c:pt>
                  <c:pt idx="97">
                    <c:v>GESTIÓN DE INCIDENTES DE SEGURIDAD DE LA INFORMACIÓN</c:v>
                  </c:pt>
                  <c:pt idx="98">
                    <c:v>GESTIÓN DE INCIDENTES Y MEJORAS EN LA SEGURIDAD DE LA INFORMACIÓN</c:v>
                  </c:pt>
                  <c:pt idx="99">
                    <c:v>Responsabilidades y procedimientos</c:v>
                  </c:pt>
                  <c:pt idx="100">
                    <c:v>Reporte de eventos de seguridad de la información</c:v>
                  </c:pt>
                  <c:pt idx="101">
                    <c:v>Reporte de debilidades de seguridad de la información</c:v>
                  </c:pt>
                  <c:pt idx="102">
                    <c:v>Evaluación de eventos de seguridad de la información y decisiones sobre ellos</c:v>
                  </c:pt>
                  <c:pt idx="103">
                    <c:v>Respuesta a incidentes de seguridad de la información</c:v>
                  </c:pt>
                  <c:pt idx="104">
                    <c:v>Aprendizaje obtenido de los incidentes de seguridad de la información</c:v>
                  </c:pt>
                  <c:pt idx="105">
                    <c:v>Recolección de evidencia</c:v>
                  </c:pt>
                </c:lvl>
                <c:lvl>
                  <c:pt idx="1">
                    <c:v>Responsable de SI/Responsable de TICs</c:v>
                  </c:pt>
                  <c:pt idx="2">
                    <c:v>Responsable de SI</c:v>
                  </c:pt>
                  <c:pt idx="3">
                    <c:v>Responsable de SI</c:v>
                  </c:pt>
                  <c:pt idx="4">
                    <c:v>Responsable de TICs</c:v>
                  </c:pt>
                  <c:pt idx="5">
                    <c:v>Responsable de SI</c:v>
                  </c:pt>
                  <c:pt idx="6">
                    <c:v>Responsable de SI</c:v>
                  </c:pt>
                  <c:pt idx="7">
                    <c:v>Responsable de SI</c:v>
                  </c:pt>
                  <c:pt idx="8">
                    <c:v>Responsable de SI</c:v>
                  </c:pt>
                  <c:pt idx="9">
                    <c:v>Responsable de SI</c:v>
                  </c:pt>
                  <c:pt idx="10">
                    <c:v>Responsable de SI</c:v>
                  </c:pt>
                  <c:pt idx="11">
                    <c:v>Responsable de SI</c:v>
                  </c:pt>
                  <c:pt idx="12">
                    <c:v>Responsable de SI</c:v>
                  </c:pt>
                  <c:pt idx="13">
                    <c:v>Responsable de SI</c:v>
                  </c:pt>
                  <c:pt idx="14">
                    <c:v>Responsable de SI</c:v>
                  </c:pt>
                  <c:pt idx="15">
                    <c:v>Responsable de SI</c:v>
                  </c:pt>
                  <c:pt idx="16">
                    <c:v>Responsable de SI</c:v>
                  </c:pt>
                  <c:pt idx="17">
                    <c:v>Responsable de TICs</c:v>
                  </c:pt>
                  <c:pt idx="18">
                    <c:v>Responsable de TICs</c:v>
                  </c:pt>
                  <c:pt idx="19">
                    <c:v>Responsable de TICs</c:v>
                  </c:pt>
                  <c:pt idx="21">
                    <c:v>Responsable de SI</c:v>
                  </c:pt>
                  <c:pt idx="22">
                    <c:v>Responsable de SI</c:v>
                  </c:pt>
                  <c:pt idx="23">
                    <c:v>Responsable de SI</c:v>
                  </c:pt>
                  <c:pt idx="24">
                    <c:v>Responsable de SI</c:v>
                  </c:pt>
                  <c:pt idx="26">
                    <c:v>Responsable de la seguridad física/Responsable de SI/Líderes de los procesos</c:v>
                  </c:pt>
                  <c:pt idx="27">
                    <c:v>Responsable de la seguridad física</c:v>
                  </c:pt>
                  <c:pt idx="28">
                    <c:v>Responsable de la seguridad física</c:v>
                  </c:pt>
                  <c:pt idx="29">
                    <c:v>Responsable de SI </c:v>
                  </c:pt>
                  <c:pt idx="30">
                    <c:v>Líderes de los procesos</c:v>
                  </c:pt>
                  <c:pt idx="31">
                    <c:v>Responsable de SI </c:v>
                  </c:pt>
                  <c:pt idx="32">
                    <c:v>Responsable de SI </c:v>
                  </c:pt>
                  <c:pt idx="33">
                    <c:v>Responsable de la seguridad física</c:v>
                  </c:pt>
                  <c:pt idx="34">
                    <c:v>Responsable de SI </c:v>
                  </c:pt>
                  <c:pt idx="35">
                    <c:v>Responsable de SI </c:v>
                  </c:pt>
                  <c:pt idx="36">
                    <c:v>Responsable de TICs</c:v>
                  </c:pt>
                  <c:pt idx="37">
                    <c:v>Responsable de TICs</c:v>
                  </c:pt>
                  <c:pt idx="38">
                    <c:v>Responsable de TICs</c:v>
                  </c:pt>
                  <c:pt idx="39">
                    <c:v>Responsable de TICs</c:v>
                  </c:pt>
                  <c:pt idx="40">
                    <c:v>Responsable de SI </c:v>
                  </c:pt>
                  <c:pt idx="41">
                    <c:v>Responsable de TICs</c:v>
                  </c:pt>
                  <c:pt idx="42">
                    <c:v>Responsable de SI </c:v>
                  </c:pt>
                  <c:pt idx="43">
                    <c:v>Responsable de SI </c:v>
                  </c:pt>
                  <c:pt idx="45">
                    <c:v>Responsable de TICs/Responsable de SI</c:v>
                  </c:pt>
                  <c:pt idx="46">
                    <c:v>Responsable de TICs</c:v>
                  </c:pt>
                  <c:pt idx="47">
                    <c:v>Responsable de TICs</c:v>
                  </c:pt>
                  <c:pt idx="48">
                    <c:v>Responsable de TICs</c:v>
                  </c:pt>
                  <c:pt idx="49">
                    <c:v>Responsable de TICs</c:v>
                  </c:pt>
                  <c:pt idx="50">
                    <c:v>Responsable de TICs</c:v>
                  </c:pt>
                  <c:pt idx="51">
                    <c:v>Responsable de SI</c:v>
                  </c:pt>
                  <c:pt idx="52">
                    <c:v>Responsable de SI</c:v>
                  </c:pt>
                  <c:pt idx="53">
                    <c:v>Responsable de TICs</c:v>
                  </c:pt>
                  <c:pt idx="54">
                    <c:v>Responsable de TICs</c:v>
                  </c:pt>
                  <c:pt idx="55">
                    <c:v>Responsable de SI</c:v>
                  </c:pt>
                  <c:pt idx="56">
                    <c:v>Responsable de SI</c:v>
                  </c:pt>
                  <c:pt idx="57">
                    <c:v>Responsable de SI</c:v>
                  </c:pt>
                  <c:pt idx="58">
                    <c:v>Responsable de SI</c:v>
                  </c:pt>
                  <c:pt idx="59">
                    <c:v>Responsable de SI</c:v>
                  </c:pt>
                  <c:pt idx="60">
                    <c:v>Responsable de TICs</c:v>
                  </c:pt>
                  <c:pt idx="61">
                    <c:v>Responsable de TICs</c:v>
                  </c:pt>
                  <c:pt idx="62">
                    <c:v>Responsable de SI</c:v>
                  </c:pt>
                  <c:pt idx="63">
                    <c:v>Responsable de SI</c:v>
                  </c:pt>
                  <c:pt idx="64">
                    <c:v>Responsable de TICs</c:v>
                  </c:pt>
                  <c:pt idx="65">
                    <c:v>Responsable de TICs</c:v>
                  </c:pt>
                  <c:pt idx="66">
                    <c:v>Responsable de TICs</c:v>
                  </c:pt>
                  <c:pt idx="68">
                    <c:v>Responsable de TICs/Responsable de SI</c:v>
                  </c:pt>
                  <c:pt idx="69">
                    <c:v>Responsable de TICs</c:v>
                  </c:pt>
                  <c:pt idx="70">
                    <c:v>Responsable de TICs</c:v>
                  </c:pt>
                  <c:pt idx="71">
                    <c:v>Responsable de SI</c:v>
                  </c:pt>
                  <c:pt idx="72">
                    <c:v>Responsable de TICs</c:v>
                  </c:pt>
                  <c:pt idx="73">
                    <c:v>Responsable de TICs</c:v>
                  </c:pt>
                  <c:pt idx="74">
                    <c:v>Responsable de TICs</c:v>
                  </c:pt>
                  <c:pt idx="75">
                    <c:v>Responsable de TICs</c:v>
                  </c:pt>
                  <c:pt idx="76">
                    <c:v>Responsable de TICs</c:v>
                  </c:pt>
                  <c:pt idx="77">
                    <c:v>Responsable de SI</c:v>
                  </c:pt>
                  <c:pt idx="79">
                    <c:v>Responsable de SI/Responsable de TICs</c:v>
                  </c:pt>
                  <c:pt idx="80">
                    <c:v>Responsable de SI</c:v>
                  </c:pt>
                  <c:pt idx="81">
                    <c:v> n</c:v>
                  </c:pt>
                  <c:pt idx="82">
                    <c:v>Responsable de SI</c:v>
                  </c:pt>
                  <c:pt idx="83">
                    <c:v>Responsable de SI</c:v>
                  </c:pt>
                  <c:pt idx="84">
                    <c:v>Responsable de SI</c:v>
                  </c:pt>
                  <c:pt idx="85">
                    <c:v>Responsable de SI</c:v>
                  </c:pt>
                  <c:pt idx="86">
                    <c:v>Responsable de TICs</c:v>
                  </c:pt>
                  <c:pt idx="87">
                    <c:v>Responsable de TICs</c:v>
                  </c:pt>
                  <c:pt idx="88">
                    <c:v>Responsable de TICs</c:v>
                  </c:pt>
                  <c:pt idx="89">
                    <c:v>Responsable de TICs</c:v>
                  </c:pt>
                  <c:pt idx="90">
                    <c:v>Responsable de TICs</c:v>
                  </c:pt>
                  <c:pt idx="91">
                    <c:v>Responsable de TICs</c:v>
                  </c:pt>
                  <c:pt idx="92">
                    <c:v>Responsable de SI</c:v>
                  </c:pt>
                  <c:pt idx="93">
                    <c:v>Responsable de TICs</c:v>
                  </c:pt>
                  <c:pt idx="94">
                    <c:v>Responsable de SI</c:v>
                  </c:pt>
                  <c:pt idx="95">
                    <c:v>Responsable de SI</c:v>
                  </c:pt>
                  <c:pt idx="97">
                    <c:v>Responsable de SI/Responsable de TICs</c:v>
                  </c:pt>
                  <c:pt idx="98">
                    <c:v>Responsable de SI</c:v>
                  </c:pt>
                  <c:pt idx="99">
                    <c:v>Responsable de SI</c:v>
                  </c:pt>
                  <c:pt idx="100">
                    <c:v>Responsable de SI</c:v>
                  </c:pt>
                  <c:pt idx="101">
                    <c:v>Responsable de SI</c:v>
                  </c:pt>
                  <c:pt idx="102">
                    <c:v>Responsable de SI</c:v>
                  </c:pt>
                  <c:pt idx="103">
                    <c:v>Responsable de SI</c:v>
                  </c:pt>
                  <c:pt idx="104">
                    <c:v>Responsable de TICs</c:v>
                  </c:pt>
                  <c:pt idx="105">
                    <c:v>Responsable de TICs</c:v>
                  </c:pt>
                </c:lvl>
                <c:lvl>
                  <c:pt idx="0">
                    <c:v>CONTROL DE ACCESO</c:v>
                  </c:pt>
                  <c:pt idx="1">
                    <c:v>T.1</c:v>
                  </c:pt>
                  <c:pt idx="2">
                    <c:v>T.1.1</c:v>
                  </c:pt>
                  <c:pt idx="3">
                    <c:v>T.1.1.1</c:v>
                  </c:pt>
                  <c:pt idx="4">
                    <c:v>T.1.1.2</c:v>
                  </c:pt>
                  <c:pt idx="5">
                    <c:v>T.1.2</c:v>
                  </c:pt>
                  <c:pt idx="6">
                    <c:v>T.1.2.1</c:v>
                  </c:pt>
                  <c:pt idx="7">
                    <c:v>T.1.2.2</c:v>
                  </c:pt>
                  <c:pt idx="8">
                    <c:v>T.1.2.3</c:v>
                  </c:pt>
                  <c:pt idx="9">
                    <c:v>T.1.2.4</c:v>
                  </c:pt>
                  <c:pt idx="10">
                    <c:v>T.1.2.5</c:v>
                  </c:pt>
                  <c:pt idx="11">
                    <c:v>T.1.2.6</c:v>
                  </c:pt>
                  <c:pt idx="12">
                    <c:v>T.1.3</c:v>
                  </c:pt>
                  <c:pt idx="13">
                    <c:v>T.1.3.1</c:v>
                  </c:pt>
                  <c:pt idx="14">
                    <c:v>T.1.4</c:v>
                  </c:pt>
                  <c:pt idx="15">
                    <c:v>T.1.4.1</c:v>
                  </c:pt>
                  <c:pt idx="16">
                    <c:v>T.1.4.2</c:v>
                  </c:pt>
                  <c:pt idx="17">
                    <c:v>T.1.4.3</c:v>
                  </c:pt>
                  <c:pt idx="18">
                    <c:v>T.1.4.4</c:v>
                  </c:pt>
                  <c:pt idx="19">
                    <c:v>T.1.4.5</c:v>
                  </c:pt>
                  <c:pt idx="20">
                    <c:v>CRIPTOGRAFÍA</c:v>
                  </c:pt>
                  <c:pt idx="21">
                    <c:v>T.2</c:v>
                  </c:pt>
                  <c:pt idx="22">
                    <c:v>T.2.1</c:v>
                  </c:pt>
                  <c:pt idx="23">
                    <c:v>T.2.1.1</c:v>
                  </c:pt>
                  <c:pt idx="24">
                    <c:v>T.2.1.2</c:v>
                  </c:pt>
                  <c:pt idx="25">
                    <c:v>SEGURIDAD FÍSICA Y DEL ENTORNO</c:v>
                  </c:pt>
                  <c:pt idx="26">
                    <c:v>T.3</c:v>
                  </c:pt>
                  <c:pt idx="27">
                    <c:v>T.3.1</c:v>
                  </c:pt>
                  <c:pt idx="28">
                    <c:v>T.3.1.1</c:v>
                  </c:pt>
                  <c:pt idx="29">
                    <c:v>T.3.1.2</c:v>
                  </c:pt>
                  <c:pt idx="30">
                    <c:v>T.3.1.3</c:v>
                  </c:pt>
                  <c:pt idx="31">
                    <c:v>T.3.1.4</c:v>
                  </c:pt>
                  <c:pt idx="32">
                    <c:v>T.3.1.5</c:v>
                  </c:pt>
                  <c:pt idx="33">
                    <c:v>T.3.1.6</c:v>
                  </c:pt>
                  <c:pt idx="34">
                    <c:v>T.3.2</c:v>
                  </c:pt>
                  <c:pt idx="35">
                    <c:v>T.3.2.1</c:v>
                  </c:pt>
                  <c:pt idx="36">
                    <c:v>T.3.2.2</c:v>
                  </c:pt>
                  <c:pt idx="37">
                    <c:v>T.3.2.3</c:v>
                  </c:pt>
                  <c:pt idx="38">
                    <c:v>T.3.2.4</c:v>
                  </c:pt>
                  <c:pt idx="39">
                    <c:v>T.3.2.5</c:v>
                  </c:pt>
                  <c:pt idx="40">
                    <c:v>T.3.2.6</c:v>
                  </c:pt>
                  <c:pt idx="41">
                    <c:v>T.3.2.7</c:v>
                  </c:pt>
                  <c:pt idx="42">
                    <c:v>T.3.2.8</c:v>
                  </c:pt>
                  <c:pt idx="43">
                    <c:v>T.3.2.9</c:v>
                  </c:pt>
                  <c:pt idx="44">
                    <c:v>SEGURIDAD DE LAS OPERACIONES</c:v>
                  </c:pt>
                  <c:pt idx="45">
                    <c:v>T.4</c:v>
                  </c:pt>
                  <c:pt idx="46">
                    <c:v>T.4.1</c:v>
                  </c:pt>
                  <c:pt idx="47">
                    <c:v>T.4.1.1</c:v>
                  </c:pt>
                  <c:pt idx="48">
                    <c:v>T.4.1.2</c:v>
                  </c:pt>
                  <c:pt idx="49">
                    <c:v>T.4.1.3</c:v>
                  </c:pt>
                  <c:pt idx="50">
                    <c:v>T.4.1.4</c:v>
                  </c:pt>
                  <c:pt idx="51">
                    <c:v>T.4.2</c:v>
                  </c:pt>
                  <c:pt idx="52">
                    <c:v>T.4.2.1</c:v>
                  </c:pt>
                  <c:pt idx="53">
                    <c:v>T.4.3</c:v>
                  </c:pt>
                  <c:pt idx="54">
                    <c:v>T.4.3.1</c:v>
                  </c:pt>
                  <c:pt idx="55">
                    <c:v>T.4.4</c:v>
                  </c:pt>
                  <c:pt idx="56">
                    <c:v>T.4.4.1</c:v>
                  </c:pt>
                  <c:pt idx="57">
                    <c:v>T.4.4.2</c:v>
                  </c:pt>
                  <c:pt idx="58">
                    <c:v>T.4.4.3</c:v>
                  </c:pt>
                  <c:pt idx="59">
                    <c:v>T.4.4.4</c:v>
                  </c:pt>
                  <c:pt idx="60">
                    <c:v>T.4.5</c:v>
                  </c:pt>
                  <c:pt idx="61">
                    <c:v>T.4.5.1</c:v>
                  </c:pt>
                  <c:pt idx="62">
                    <c:v>T.4.6</c:v>
                  </c:pt>
                  <c:pt idx="63">
                    <c:v>T.4.6.1</c:v>
                  </c:pt>
                  <c:pt idx="64">
                    <c:v>T.4.6.2</c:v>
                  </c:pt>
                  <c:pt idx="65">
                    <c:v>T.4.7</c:v>
                  </c:pt>
                  <c:pt idx="66">
                    <c:v>T.4.7.1</c:v>
                  </c:pt>
                  <c:pt idx="67">
                    <c:v>SEGURIDAD DE LAS COMUNICACIONES</c:v>
                  </c:pt>
                  <c:pt idx="68">
                    <c:v>T.5</c:v>
                  </c:pt>
                  <c:pt idx="69">
                    <c:v>T.5.1</c:v>
                  </c:pt>
                  <c:pt idx="70">
                    <c:v>T.5.1.1</c:v>
                  </c:pt>
                  <c:pt idx="71">
                    <c:v>T.5.1.2</c:v>
                  </c:pt>
                  <c:pt idx="72">
                    <c:v>T.5.1.3</c:v>
                  </c:pt>
                  <c:pt idx="73">
                    <c:v>T.5.2</c:v>
                  </c:pt>
                  <c:pt idx="74">
                    <c:v>T.5.2.1</c:v>
                  </c:pt>
                  <c:pt idx="75">
                    <c:v>T.5.2.2</c:v>
                  </c:pt>
                  <c:pt idx="76">
                    <c:v>T.5.2.3</c:v>
                  </c:pt>
                  <c:pt idx="77">
                    <c:v>T.5.2.4</c:v>
                  </c:pt>
                  <c:pt idx="78">
                    <c:v>ADQUISICIÓN, DESARROLLO Y MANTENIMIENTO DE SISTEMAS</c:v>
                  </c:pt>
                  <c:pt idx="79">
                    <c:v>T.6</c:v>
                  </c:pt>
                  <c:pt idx="80">
                    <c:v>T.6.1</c:v>
                  </c:pt>
                  <c:pt idx="81">
                    <c:v>T.6.1.1</c:v>
                  </c:pt>
                  <c:pt idx="82">
                    <c:v>T.6.1.2</c:v>
                  </c:pt>
                  <c:pt idx="83">
                    <c:v>T.6.1.3</c:v>
                  </c:pt>
                  <c:pt idx="84">
                    <c:v>T.6.2</c:v>
                  </c:pt>
                  <c:pt idx="85">
                    <c:v>T.6.2.1</c:v>
                  </c:pt>
                  <c:pt idx="86">
                    <c:v>T.6.2.2</c:v>
                  </c:pt>
                  <c:pt idx="87">
                    <c:v>T.6.2.3</c:v>
                  </c:pt>
                  <c:pt idx="88">
                    <c:v>T.6.2.4</c:v>
                  </c:pt>
                  <c:pt idx="89">
                    <c:v>T.6.2.5</c:v>
                  </c:pt>
                  <c:pt idx="90">
                    <c:v>T.6.2.6</c:v>
                  </c:pt>
                  <c:pt idx="91">
                    <c:v>T.6.2.7</c:v>
                  </c:pt>
                  <c:pt idx="92">
                    <c:v>T.6.2.8</c:v>
                  </c:pt>
                  <c:pt idx="93">
                    <c:v>T.6.2.9</c:v>
                  </c:pt>
                  <c:pt idx="94">
                    <c:v>T.6.3</c:v>
                  </c:pt>
                  <c:pt idx="95">
                    <c:v>T.6.3.1</c:v>
                  </c:pt>
                  <c:pt idx="96">
                    <c:v>GESTIÓN DE INCIDENTES DE SEGURIDAD DE LA INFORMACIÓN</c:v>
                  </c:pt>
                  <c:pt idx="97">
                    <c:v>T.7.</c:v>
                  </c:pt>
                  <c:pt idx="98">
                    <c:v>T.7.1</c:v>
                  </c:pt>
                  <c:pt idx="99">
                    <c:v>T.7.1.1</c:v>
                  </c:pt>
                  <c:pt idx="100">
                    <c:v>T.7.1.2</c:v>
                  </c:pt>
                  <c:pt idx="101">
                    <c:v>T.7.1.3</c:v>
                  </c:pt>
                  <c:pt idx="102">
                    <c:v>T.7.1.4</c:v>
                  </c:pt>
                  <c:pt idx="103">
                    <c:v>T.7.1.5</c:v>
                  </c:pt>
                  <c:pt idx="104">
                    <c:v>T.7.1.6</c:v>
                  </c:pt>
                  <c:pt idx="105">
                    <c:v>T.7.1.7</c:v>
                  </c:pt>
                </c:lvl>
              </c:multiLvlStrCache>
            </c:multiLvlStrRef>
          </c:cat>
          <c:val>
            <c:numRef>
              <c:f>TECNICAS!$J$12:$J$117</c:f>
              <c:numCache>
                <c:formatCode>General</c:formatCode>
                <c:ptCount val="106"/>
                <c:pt idx="6">
                  <c:v>0</c:v>
                </c:pt>
                <c:pt idx="7">
                  <c:v>0</c:v>
                </c:pt>
                <c:pt idx="16">
                  <c:v>0</c:v>
                </c:pt>
                <c:pt idx="17">
                  <c:v>0</c:v>
                </c:pt>
                <c:pt idx="18">
                  <c:v>0</c:v>
                </c:pt>
                <c:pt idx="19">
                  <c:v>0</c:v>
                </c:pt>
                <c:pt idx="28">
                  <c:v>0</c:v>
                </c:pt>
                <c:pt idx="29">
                  <c:v>0</c:v>
                </c:pt>
                <c:pt idx="30">
                  <c:v>0</c:v>
                </c:pt>
                <c:pt idx="31">
                  <c:v>0</c:v>
                </c:pt>
                <c:pt idx="36">
                  <c:v>0</c:v>
                </c:pt>
                <c:pt idx="37">
                  <c:v>0</c:v>
                </c:pt>
                <c:pt idx="38">
                  <c:v>0</c:v>
                </c:pt>
                <c:pt idx="39">
                  <c:v>0</c:v>
                </c:pt>
                <c:pt idx="42">
                  <c:v>0</c:v>
                </c:pt>
                <c:pt idx="48">
                  <c:v>0</c:v>
                </c:pt>
                <c:pt idx="50">
                  <c:v>0</c:v>
                </c:pt>
                <c:pt idx="52">
                  <c:v>0</c:v>
                </c:pt>
                <c:pt idx="56">
                  <c:v>0</c:v>
                </c:pt>
                <c:pt idx="57">
                  <c:v>0</c:v>
                </c:pt>
                <c:pt idx="58">
                  <c:v>0</c:v>
                </c:pt>
                <c:pt idx="61">
                  <c:v>0</c:v>
                </c:pt>
                <c:pt idx="63">
                  <c:v>0</c:v>
                </c:pt>
                <c:pt idx="70">
                  <c:v>0</c:v>
                </c:pt>
                <c:pt idx="74">
                  <c:v>0</c:v>
                </c:pt>
                <c:pt idx="77">
                  <c:v>0</c:v>
                </c:pt>
                <c:pt idx="81">
                  <c:v>0</c:v>
                </c:pt>
                <c:pt idx="85">
                  <c:v>0</c:v>
                </c:pt>
                <c:pt idx="86">
                  <c:v>0</c:v>
                </c:pt>
                <c:pt idx="88">
                  <c:v>0</c:v>
                </c:pt>
                <c:pt idx="89">
                  <c:v>0</c:v>
                </c:pt>
                <c:pt idx="91">
                  <c:v>0</c:v>
                </c:pt>
                <c:pt idx="99">
                  <c:v>0</c:v>
                </c:pt>
                <c:pt idx="100">
                  <c:v>0</c:v>
                </c:pt>
                <c:pt idx="101">
                  <c:v>0</c:v>
                </c:pt>
                <c:pt idx="102">
                  <c:v>0</c:v>
                </c:pt>
              </c:numCache>
            </c:numRef>
          </c:val>
          <c:extLst>
            <c:ext xmlns:c16="http://schemas.microsoft.com/office/drawing/2014/chart" uri="{C3380CC4-5D6E-409C-BE32-E72D297353CC}">
              <c16:uniqueId val="{00000000-AEB9-4AF1-AA0C-E01B4F714E74}"/>
            </c:ext>
          </c:extLst>
        </c:ser>
        <c:ser>
          <c:idx val="1"/>
          <c:order val="1"/>
          <c:tx>
            <c:strRef>
              <c:f>TECNICAS!$K$11</c:f>
              <c:strCache>
                <c:ptCount val="1"/>
                <c:pt idx="0">
                  <c:v>NIVEL DE CUMPLIMIENTO ANEXO A ISO 27001</c:v>
                </c:pt>
              </c:strCache>
            </c:strRef>
          </c:tx>
          <c:spPr>
            <a:solidFill>
              <a:schemeClr val="accent2"/>
            </a:solidFill>
            <a:ln>
              <a:noFill/>
            </a:ln>
            <a:effectLst/>
          </c:spPr>
          <c:invertIfNegative val="0"/>
          <c:cat>
            <c:multiLvlStrRef>
              <c:f>TECNICAS!$A$12:$I$117</c:f>
              <c:multiLvlStrCache>
                <c:ptCount val="106"/>
                <c:lvl>
                  <c:pt idx="3">
                    <c:v>Política de seguridad informática
Control de acceso por clave a través de Directorio Activo
Control de acceso a las aplicaciones 
Control de acceso a la red wifi
Control de acceso a servidores
</c:v>
                  </c:pt>
                  <c:pt idx="4">
                    <c:v>Politica de seguridad y privacidad de la información 
Control de acceso a la red wifi por MAC
Configuracion de portal cautivo para visitantes</c:v>
                  </c:pt>
                  <c:pt idx="6">
                    <c:v>Resolución Política de seguridad
Controles desde Directorio Activo, formato de desvinculación laboral</c:v>
                  </c:pt>
                  <c:pt idx="7">
                    <c:v>Resolución Política de seguridad
</c:v>
                  </c:pt>
                  <c:pt idx="8">
                    <c:v>Resolución Política de seguridad
Arquietctura empresarial
Petitc</c:v>
                  </c:pt>
                  <c:pt idx="9">
                    <c:v>Resolución Política de seguridad
</c:v>
                  </c:pt>
                  <c:pt idx="10">
                    <c:v>Resolución Política de seguridad
</c:v>
                  </c:pt>
                  <c:pt idx="11">
                    <c:v>Resolución Política de seguridad
</c:v>
                  </c:pt>
                  <c:pt idx="13">
                    <c:v>Resolución Política de seguridad
</c:v>
                  </c:pt>
                  <c:pt idx="15">
                    <c:v>Resolución Política de seguridad
</c:v>
                  </c:pt>
                  <c:pt idx="16">
                    <c:v>Resolución política de seguridad</c:v>
                  </c:pt>
                  <c:pt idx="17">
                    <c:v>Políticas de seguridad configuradas en el directorio activo, y en el SGD</c:v>
                  </c:pt>
                  <c:pt idx="18">
                    <c:v>Programas utilitarios controlados desde los servidores con usuario y clave de acceso para los administradores de sistemas.</c:v>
                  </c:pt>
                  <c:pt idx="19">
                    <c:v>Se empezó a documentar todo desarrollo del nuevo portal del INCI
Se empezó a documentar todo desarrollo de las mejoras del SGD
Dentro de los contratos que incluyan desarrollos se pide generar la debida documentación </c:v>
                  </c:pt>
                  <c:pt idx="23">
                    <c:v>No se utiliza criptografia en documentos ya que nuestros activos no son de mayor relevancia</c:v>
                  </c:pt>
                  <c:pt idx="24">
                    <c:v>No se utiliza criptografia en documentos ya que nuestros activos no son de mayor relevancia</c:v>
                  </c:pt>
                  <c:pt idx="28">
                    <c:v>Política de seguridad informática
Se tiene control de acceso al INCI a través de recpción y vigilancia
Control de acceso a centros de cómputo a través de biométrico
</c:v>
                  </c:pt>
                  <c:pt idx="29">
                    <c:v>Política de seguridad informática 
Control de acceso por biométrico a los centros de datos
Reporte y control de visitantes al INCI</c:v>
                  </c:pt>
                  <c:pt idx="30">
                    <c:v>No aplica literal B,C </c:v>
                  </c:pt>
                  <c:pt idx="31">
                    <c:v>Servicio de portal web en la nube
servicio de correo electrónico en la nube</c:v>
                  </c:pt>
                  <c:pt idx="32">
                    <c:v>Se tiene control de acceso a los cuartos de equipos con biometrico
solo una persona es la encargada de las llaves de archivo general</c:v>
                  </c:pt>
                  <c:pt idx="33">
                    <c:v>Se tiene espacio de descarga, es totalmente a parte de la parte administrativa de la Entidad.</c:v>
                  </c:pt>
                  <c:pt idx="35">
                    <c:v>Algunos equipos se encuentran dentro de oficinas cerradas, los otros se deben asegurar con guayas  prefriblemente.</c:v>
                  </c:pt>
                  <c:pt idx="36">
                    <c:v>Implementación de red eléctrica regulada
implementación de powerchut en los servidores físicos y virtualizados para controlar el apagado de los equipos cuando exista una falla en el fluido eléctrico</c:v>
                  </c:pt>
                  <c:pt idx="37">
                    <c:v>Tendido de la FO
Obra eléctrica regulada implementada en su totlidad en el edificio principal del INCI, se está avanzando en la contratación para continuar con la obra en el edificio de la imprenta.
Red inalámbrica implementada y control centralizado</c:v>
                  </c:pt>
                  <c:pt idx="38">
                    <c:v>Actualización de la plataforma teconológica.
Política de seguridad de la información.
Registro de soportes
Implementaión de plicativo para registro de hojas de vida de los equipos de la plataforma tecnológica
Contratación de servicios de soporte
</c:v>
                  </c:pt>
                  <c:pt idx="39">
                    <c:v>Se generan memorando de salida del equipo, referenciando: nombre de persona que saca el equipo del INCI, día de entrada y de salida del equipo y VoBo del jefe de la dependencia.
Control de acceso y salida por parte de vigilancia </c:v>
                  </c:pt>
                  <c:pt idx="40">
                    <c:v>Se deja implícita la responsabilidad del funcionario que retire el equipo dentro del memorando de salida aprobado por el jefe de la dependencia.</c:v>
                  </c:pt>
                  <c:pt idx="41">
                    <c:v>Se realizan procesos de backup, adicional no se realizan procesos de encriptación de discos</c:v>
                  </c:pt>
                  <c:pt idx="42">
                    <c:v>Control de tiempo de inactividad de un equipo en las políticas de seguridad del directorio activo
En las socializaciones de la política de seguridad y privacidad de la informacion se ha indicado la importancia de bloquear sesiones de equipo</c:v>
                  </c:pt>
                  <c:pt idx="47">
                    <c:v>Se realizan las tareas correspondientes a  el cumplimiento de la política de seguridad de l ainformación como procedimientos del área TI</c:v>
                  </c:pt>
                  <c:pt idx="48">
                    <c:v>En tecnología los cambios son controlados generando un backup inicial para paso a producción
se genera documentación del cambio.
</c:v>
                  </c:pt>
                  <c:pt idx="49">
                    <c:v>Base única de personas con discapacidad para optimizar la consulta en las BD.
Segmentación de canal de internet según las necesidades (Emisora - INCI)</c:v>
                  </c:pt>
                  <c:pt idx="50">
                    <c:v>Para el sistema de gestión documental se maneja un ambiente de pruebas y solo hasta haber finalizado las revisiones se autoriza el paso a producción.</c:v>
                  </c:pt>
                  <c:pt idx="52">
                    <c:v>Resolución política de seguridad y privacidad de la información.
Bloqueo de instralación de sw o actualizaciones a través del directorio activo
Reporte de navegación generado por el  firewall 
reporte de antivirus para control de software malicioso.
Contro</c:v>
                  </c:pt>
                  <c:pt idx="54">
                    <c:v>Registro en bitácora de backups 
procedimientos de backups
uso de almacenamiento de copias en la SAN, alojando respaldo  "Abuelo, padre e hijo"</c:v>
                  </c:pt>
                  <c:pt idx="56">
                    <c:v>se tiene controlado el acceso a equipos por medio del directorio activo, se bloquea despúes de 3 intentos fallidos
los cambios al sistema están bloqueados por el directorio activo 
se tiene segmentada la red para diferenciar equipos de escritorio, red wifi</c:v>
                  </c:pt>
                  <c:pt idx="57">
                    <c:v>Es controlado mediante el directorio activo, ningún funcionario puede instalar o desinstalar sw o hw del equipo.
Se tiene bloqueado el regedit desde el directorio activo.</c:v>
                  </c:pt>
                  <c:pt idx="59">
                    <c:v>Todos los relojes son sincronizados con el directorio activo</c:v>
                  </c:pt>
                  <c:pt idx="61">
                    <c:v>backup generado antes de pasar un desarrollo a ambiente de producción
documentación del código fuente para los nuevos desarrollo a partir del 2015</c:v>
                  </c:pt>
                  <c:pt idx="64">
                    <c:v>los usuarios no pueden instalar software, se debe solicitar soprte al área de TI</c:v>
                  </c:pt>
                  <c:pt idx="66">
                    <c:v>Se realizan auditorias integradas desde la oficina de control interno
</c:v>
                  </c:pt>
                  <c:pt idx="70">
                    <c:v>Se controla el acceso a los dispositivos de oficina a través del directorio activo.
Se Controla la integridad sobre redes alámbricas e inalámbricas a través de las políticas del firewall
politica de seguridad.
El ingreso a los servidores y equipos de contr</c:v>
                  </c:pt>
                  <c:pt idx="71">
                    <c:v>Control mediante directorio Activo
Control a la wifi por clave, una red creada exclusivamente para visitantes
política de seguridad y privacidad de la información</c:v>
                  </c:pt>
                  <c:pt idx="72">
                    <c:v>Se tiene segmentación de la red interna del INCI</c:v>
                  </c:pt>
                  <c:pt idx="74">
                    <c:v>Se controla desde el administrador del Correo electrónico listas negras previamente identificadas.
Se tiene configurado un antivirus para protección de datos con contenido malicioso. 
Se tiene implementado un firewall para control y bloqueo de la red extre</c:v>
                  </c:pt>
                  <c:pt idx="75">
                    <c:v>Se definen los responsables de la información </c:v>
                  </c:pt>
                  <c:pt idx="76">
                    <c:v>Se respeta la politica de seguridad de la información en el manejo de correo electrónico</c:v>
                  </c:pt>
                  <c:pt idx="77">
                    <c:v>En el caso de los contratos celebrados en el INCI la oficina jurídica incluye dentro del contrato el acuerdo de confidencialidad.
Para los contratos celebrados por los acuerdo marco de precio se manejan los ANS establecidos en el convenio.</c:v>
                  </c:pt>
                  <c:pt idx="81">
                    <c:v>Para ingreso a hosting se tiene un ANS para que sea realizado solamente a través de las IP que autorice el INCI
Para ingresar a los servidores de aplicaciones y BD se tiene uso de autenticación mediante directorio activo y solo lo puede realizar el adminis</c:v>
                  </c:pt>
                  <c:pt idx="82">
                    <c:v>para generar las publicaciones en el portal web se tiene definido un responsable por roles, los cuales están contenidos en la politica de seguridad.
La información que es recibida para contratos y ofertas se oficializan en correspondencia, al documento se </c:v>
                  </c:pt>
                  <c:pt idx="83">
                    <c:v>Las aplicaciones tienen control a través de niveles de seguridad, para todas sin execepción se maneja una administración por niveles jerárquicos.
Se manejan niveles de seguridad en el sistema de gestión documental
Se controlan accesos a través de directori</c:v>
                  </c:pt>
                  <c:pt idx="85">
                    <c:v>La entidad no realiza desarrollo</c:v>
                  </c:pt>
                  <c:pt idx="86">
                    <c:v>La entidad no realiza desarrollo</c:v>
                  </c:pt>
                  <c:pt idx="87">
                    <c:v>No se han cambiado las plataformas </c:v>
                  </c:pt>
                  <c:pt idx="88">
                    <c:v>La entidad no realiza desarrollo</c:v>
                  </c:pt>
                  <c:pt idx="89">
                    <c:v>La entidad no realiza desarrollo</c:v>
                  </c:pt>
                  <c:pt idx="90">
                    <c:v>la entidad no realiza desarroolo pero si se supervisa el ingreso a los sistemas y servidores</c:v>
                  </c:pt>
                  <c:pt idx="91">
                    <c:v>Se definen los lineamientos de propiedad intelectual y material así como los derechos del código,  se realza seguimiento a los entregables de acuerdo a los terminis y obligaciones en los contratos, </c:v>
                  </c:pt>
                  <c:pt idx="92">
                    <c:v>La entidad no realiza desarrollo</c:v>
                  </c:pt>
                  <c:pt idx="93">
                    <c:v>Se realizan pruebas de los sistemas de información ya latentes</c:v>
                  </c:pt>
                  <c:pt idx="99">
                    <c:v>Procedimientos para registro de incidentes
politica de seguridad.
Se tiene creado correo de soporte para la comunicación de incidentes
se tienen definicdos y claros los lideres de procesos.
</c:v>
                  </c:pt>
                  <c:pt idx="100">
                    <c:v>Se han identificado los casos de incidentes de seguridad asociados a la plataforma tecnológica y los mismos han sido documentados.
Se establecieron opciones de mejoramiento y se encuentran registrados en el plan unico de mejoramiento - PUMI</c:v>
                  </c:pt>
                  <c:pt idx="101">
                    <c:v>politica de seguridad de la información.
Reportes de correos spam o sospechosos</c:v>
                  </c:pt>
                  <c:pt idx="102">
                    <c:v>los incidentes de Informática se han identificado y documentado, frente a los más criticos se tienen planes de mitigación, mediante la contratación de obra de red eléctrica regulada y  la implementación de la red de datos wifi</c:v>
                  </c:pt>
                  <c:pt idx="103">
                    <c:v>Se genera documentación de los incidentes.
Se han tomado medidas de fondo para resolver los incidentes y eliminar la causa raíz definitivamente.
Se ha generado backup full de todos los servidores para que se pueda restaurar como contingencia. 
Se está real</c:v>
                  </c:pt>
                  <c:pt idx="104">
                    <c:v>Se genera documentación de los incidentes y se identifica la causa posible así como se documenta la solución dada, sin embargo en incidentes similares se ha encontrado que la misma solución no aplica.</c:v>
                  </c:pt>
                  <c:pt idx="105">
                    <c:v>Está definidos en los procedimientos los responsables de cada documento según cada proceso.
Las cadenas de custodia se hacen según las TRD</c:v>
                  </c:pt>
                </c:lvl>
                <c:lvl>
                  <c:pt idx="3">
                    <c:v>Revisar que la política contenga lo siguiente:
a) los requisitos de seguridad para las aplicaciones del negocio;
b) las políticas para la divulgación y autorización de la información, y los niveles de seguridad de la información y de clasificación de la in</c:v>
                  </c:pt>
                  <c:pt idx="4">
                    <c:v>Revisar la política relacionada con el uso de redes y de servicios de red y verificar que incluya:
a) las redes y servicios de red a los que se permite el acceso;
b) los procedimientos de autorización para determinar a quién se permite el acceso a qué rede</c:v>
                  </c:pt>
                  <c:pt idx="6">
                    <c:v>Revisar el proceso para la gestión y la identificación de los usuarios que incluya:
a) Identificaciones únicas para los usuarios, que les permita estar vinculados a sus acciones y mantener la responsabilidad por ellas; el uso de identificaciones compartida</c:v>
                  </c:pt>
                  <c:pt idx="7">
                    <c:v>Revisar el proceso para asignar o revocar los derechos de acceso otorgados a las identificaciones de usuario que incluya:
a) obtener la autorización del propietario del sistema de información o del servicio para el uso del sistema de información o servicio</c:v>
                  </c:pt>
                  <c:pt idx="8">
                    <c:v>Revisar la asignación de derechos de acceso privilegiado a través de  un proceso de autorización formal de acuerdo con la política de control de acceso pertinente. el proceso debe incluir los siguientes pasos:
a) Identificar los derechos de acceso privileg</c:v>
                  </c:pt>
                  <c:pt idx="9">
                    <c:v>Revisar el proceso, que incluya:
a) establecer la firma de una declaración para mantener confidencial la información de autenticación secreta personal, y mantener la información de autenticación secreta del grupo (cuando es compartida) únicamente dentro de</c:v>
                  </c:pt>
                  <c:pt idx="10">
                    <c:v>Revisar los derechos de acceso que incluya:
a) examinar los derechos de acceso de los usuarios periódicamente y después de cualquier cambio, promoción, cambio a un cargo a un nivel inferior, o terminación del empleo;
b) establecer que los derechos de acces</c:v>
                  </c:pt>
                  <c:pt idx="11">
                    <c:v>Revisar los derechos de acceso a la información y a los activos asociados con instalaciones de procesamiento de información, antes de que el empleo termine o cambie, dependiendo de la evaluación de factores de riesgo que incluya:
a) terminación o cambio lo</c:v>
                  </c:pt>
                  <c:pt idx="13">
                    <c:v>Revisar si el proceso de notificación a usuarios incluye:
a) Mantener la confidencialidad de la información de autenticación secreta, asegurándose de que no sea divulgada a ninguna otra parte, incluidas las personas con autoridad;
b) evitar llevar un regis</c:v>
                  </c:pt>
                  <c:pt idx="15">
                    <c:v>Revisar las restricciones de acceso a través de la aplicación individual del negocio y de acuerdo con la política de control de acceso definida; que incluya:
a) suministrar menús para controlar el acceso a las funciones de sistemas de aplicaciones;
b) cont</c:v>
                  </c:pt>
                  <c:pt idx="16">
                    <c:v>Revisar el procedimiento de ingreso que incluya:
a) no visualizar los identificadores del sistema o de la aplicación sino hasta que el proceso de ingreso se haya completado exitosamente;
b) visualizar una advertencia general acerca de que sólo los usuarios</c:v>
                  </c:pt>
                  <c:pt idx="17">
                    <c:v>Revisar el sistema de gestión de contraseñas que incluya:
a) cumplir el uso de identificaciones y contraseñas de usuarios individuales para mantener la rendición de cuentas;
b) permitir que los usuarios seleccionen y cambien sus propias contraseñas e inclu</c:v>
                  </c:pt>
                  <c:pt idx="18">
                    <c:v>Revisar las directrices para el uso de programas utilitarios con la capacidad de anular los controles de sistemas y de aplicaciones, que incluyan.
a) utilizar procedimientos de identificación, autenticación y autorización para los programas utilitarios;
b)</c:v>
                  </c:pt>
                  <c:pt idx="19">
                    <c:v>Revisar el procedimiento para la gestión de códigos fuente de los programas, que incluya:
a) definir en donde sea posible, las librerías de fuentes de programas no se deben mantener en los sistemas operativos;
b) gestionar los códigos fuente de los program</c:v>
                  </c:pt>
                  <c:pt idx="23">
                    <c:v>Revisar la política sobre el uso de la criptográfica, que incluya:
a) establecer el enfoque de la dirección con relación al uso de controles criptográficos en toda la organización, incluyendo los principios generales bajo los cuales se deben proteger la  i</c:v>
                  </c:pt>
                  <c:pt idx="24">
                    <c:v>Revisar el sistema de gestión de llaves que debe estar basado en un grupo establecido de normas, procedimientos y métodos seguros para:
a) generar llaves para diferentes sistemas criptográficos y diferentes aplicaciones;
b) generar y obtener certificados d</c:v>
                  </c:pt>
                  <c:pt idx="28">
                    <c:v>Revisar las directrices relacionadas con los perímetros de seguridad física:
a) definir los perímetros de seguridad, y el emplazamiento y fortaleza de cada uno de los perímetros deben depender de los requisitos de seguridad de los activos dentro del períme</c:v>
                  </c:pt>
                  <c:pt idx="29">
                    <c:v>Revisar los controles de acceso físico y las siguientes directrices: 
a) tener un registro de la fecha y hora de entrada y salida de los visitantes, y todos los visitantes deben ser supervisados a menos que su acceso haya sido aprobado previamente; solo se</c:v>
                  </c:pt>
                  <c:pt idx="30">
                    <c:v>Revisar las siguientes directrices relacionadas con la seguridad a oficinas, recintos e instalaciones: 
a) establecer que las instalaciones clave deben estar ubicadas de manera que se impida el acceso del público; 
b) definir donde sea aplicable, las edifi</c:v>
                  </c:pt>
                  <c:pt idx="31">
                    <c:v>De acuerdo a la NIST deben identificarse los elementos de resiliencia para soportar la entrega de los servicios críticos de la entidad.</c:v>
                  </c:pt>
                  <c:pt idx="32">
                    <c:v>Revisar trabajo en área segura y las siguientes directrices: 
a) establecer que el personal solo debe conocer de la existencia de un área segura o de actividades dentro de un área segura, con base en lo que necesita conocer; 
b) definir que el trabajo no s</c:v>
                  </c:pt>
                  <c:pt idx="33">
                    <c:v>Revisar las siguientes directrices: 
a) establecer que el acceso al área de despacho y de carga desde el exterior de la edificación se debería restringir al personal identificado y autorizado; 
b) definir que el área de despacho y carga se debe diseñar de </c:v>
                  </c:pt>
                  <c:pt idx="35">
                    <c:v>Revisar las siguientes directrices para proteger los equipos: 
a) establecer que los equipos están ubicados de manera que se minimice el acceso innecesario a las áreas de trabajo; 
b) definir que las instalaciones de procesamiento de la información que man</c:v>
                  </c:pt>
                  <c:pt idx="36">
                    <c:v>Revisar los servicios de suministro (electricidad, telecomunicaciones, suministro de agua, gas, alcantarillado, ventilación y aire acondicionado) para que cumplan: 
a) cumplir con las especificaciones de los fabricantes de equipos y con los requisitos lega</c:v>
                  </c:pt>
                  <c:pt idx="37">
                    <c:v>Revisar las siguientes directrices para seguridad del cableado: 
a) establecer que las líneas de potencia y de telecomunicaciones que entran a instalaciones de procesamiento de información deben ser subterráneas en donde sea posible, o deben contar con una</c:v>
                  </c:pt>
                  <c:pt idx="38">
                    <c:v>Revisar las siguientes directrices para mantenimiento de equipos: 
a) mantener los equipos de acuerdo con los intervalos y especificaciones de servicio recomendados por el proveedor; 
b) establecer que solo el personal de mantenimiento autorizado debería l</c:v>
                  </c:pt>
                  <c:pt idx="39">
                    <c:v>Revisar las siguientes directrices para el retiro de activos: 
a) identificar a los empleados y usuarios de partes externas que tienen autoridad para permitir el retiro de activos del sitio; 
b) establecer los límites de tiempo para el retiro de activos y </c:v>
                  </c:pt>
                  <c:pt idx="40">
                    <c:v>De acuerdo a la NIST se deben catalogar los sistemas de información externos.
Revisar las siguientes directrices para proteger los equipos fuera de las instalaciones: 
a) establecer que los equipos y medios retirados de las instalaciones no se deben dejar </c:v>
                  </c:pt>
                  <c:pt idx="41">
                    <c:v>Revisar las siguientes directrices del proceso de borrado de discos y de encriptación del disco (para evitar la divulgación de la información confidencial cuando se dispone del equipo o se le da un destino diferente, siempre y cuando): 
a) establecer que e</c:v>
                  </c:pt>
                  <c:pt idx="42">
                    <c:v>Revisar que el procedimiento equipos de usuarios desatendidos incluya: 
a) establecer que se cierren las sesiones activas cuando hayan terminado, a menos que se puedan asegurar mediante un mecanismo de bloqueo apropiado (un protector de pantalla protegido </c:v>
                  </c:pt>
                  <c:pt idx="43">
                    <c:v>Revisar las siguientes directrices para escritorio limpio: 
a) establecer que la información sensible o crítica del negocio, (sobre papel o en un medio de almacenamiento electrónico), se guarda bajo llave (idealmente, en una caja fuerte o en un gabinete u </c:v>
                  </c:pt>
                  <c:pt idx="46">
                    <c:v>
</c:v>
                  </c:pt>
                  <c:pt idx="47">
                    <c:v>Revisar los procedimientos de operación con instrucciones operacionales, que incluyen: 
a) instalar y configurar sistemas; 
b) establecer el procesamiento y manejo de información, tanto automático como manual; 
c) establecer la gestión de las copias de res</c:v>
                  </c:pt>
                  <c:pt idx="48">
                    <c:v>Revisar los procedimientos de control de cambios, que incluyen: 
a) Identificar y registrar los cambios significativos; 
b) Planificar y puesta a prueba de los cambios; 
c) Valorar los impactos potenciales, incluidos los impactos de estos cambios en la seg</c:v>
                  </c:pt>
                  <c:pt idx="49">
                    <c:v>Revisar los procedimientos para la gestión de la demanda de capacidad, que incluyen: 
a) Eliminar datos obsoletos (espacio en disco);
b) realizar cierre definitivo de aplicaciones, sistemas, bases de datos o ambientes;
c) optimizar cronogramas y procesos d</c:v>
                  </c:pt>
                  <c:pt idx="50">
                    <c:v>Revisar los procedimientos para la separación de ambientes, que incluyen:  
a) definir y documentar las reglas para la transferencia de software del estatus de desarrollo al de operaciones. 
b) establecer que el software de desarrollo y de operaciones debe</c:v>
                  </c:pt>
                  <c:pt idx="52">
                    <c:v>Revisar las siguientes directrices: 
a) establecer una política formal que prohíba el uso de software no autorizado; 
b) implementar controles para evitar o detectar el uso de software no autorizado (listas blancas de aplicaciones); 
b) implementar control</c:v>
                  </c:pt>
                  <c:pt idx="54">
                    <c:v>Revisar las siguientes directrices: 
a) producir registros exactos y completos de las copias de respaldo, y procedimientos de restauración documentados; 
b) establecer la cobertura (copias de respaldo completas o diferenciales) y la frecuencia con que se h</c:v>
                  </c:pt>
                  <c:pt idx="56">
                    <c:v>Revisar los registros de eventos que incluyan: 
a) identificar los usuarios; 
b) establecer las actividades del sistema; 
c) definir las fechas, horas y detalles de los eventos clave, ( entrada y salida); 
d) identificar el dispositivo o ubicación, si es p</c:v>
                  </c:pt>
                  <c:pt idx="57">
                    <c:v>Revisar los procedimientos y controles dirigidos a proteger contra cambios no autorizados de la información del registro y contra problemas con la instalación de registro, que incluya: 
a) verificar todas las alteraciones a los tipos de mensaje que se regi</c:v>
                  </c:pt>
                  <c:pt idx="58">
                    <c:v>Revisar los registros de las actividades del administrador y del operador del sistema, los registros se deben proteger y revisar con regularidad.</c:v>
                  </c:pt>
                  <c:pt idx="59">
                    <c:v>Revisar se deberían sincronizar con una única fuente de referencia de tiempo Los relojes de todos los sistemas de procesamiento de información pertinentes dentro de una organización o ámbito de seguridad se deberían sincronizar con una única fuente de refe</c:v>
                  </c:pt>
                  <c:pt idx="61">
                    <c:v>Revisar las siguientes directrices para control de software operacional: 
a) actualizar el software operacional, aplicaciones y bibliotecas de programas solo la debe llevar a cabo administradores entrenados, con autorización apropiada de la dirección; 
b) </c:v>
                  </c:pt>
                  <c:pt idx="63">
                    <c:v>Revisar las siguientes directrices para vulnerabilidades técnicas: 
a) definir y establecer los roles y responsabilidades asociados con la gestión de la vulnerabilidad técnica, incluido el seguimiento de la vulnerabilidad, la valoración de riesgos de vulne</c:v>
                  </c:pt>
                  <c:pt idx="64">
                    <c:v>Revisar las restricciones y las reglas para la instalación de software por parte de los usuarios.</c:v>
                  </c:pt>
                  <c:pt idx="66">
                    <c:v>Revisar las siguientes directrices para las auditorias de sistemas de información: 
a) establecer los requisitos de auditoría para acceso a sistemas y a datos se debe acordar con la dirección apropiada; 
b) definir el alcance de las pruebas técnicas de aud</c:v>
                  </c:pt>
                  <c:pt idx="70">
                    <c:v>Revisar las siguientes directrices para la gestión de seguridad de redes: 
a) establecer las responsabilidades y procedimientos para la gestión de equipos de redes; 
b) definir la responsabilidad operacional por las redes se debería separar de las operacio</c:v>
                  </c:pt>
                  <c:pt idx="71">
                    <c:v>Revisar las siguientes directrices para la seguridad de los servicios de red: 
a) establecer la tecnología aplicada a la seguridad de servicios de red, tales como autenticación, encriptación y controles de conexión de red; 
b) definir los parámetros técnic</c:v>
                  </c:pt>
                  <c:pt idx="72">
                    <c:v>De acuerdo a NIST se debe proteger la integridad de las redes incorporando segregación donde se requiera.</c:v>
                  </c:pt>
                  <c:pt idx="74">
                    <c:v>De acuerdo a la NIST: Se deben mapear los flujos de comunicaciones y datos para poder cumplir con este ítem.
Revisar las siguientes directrices:
a) definir los procedimientos diseñados para proteger la información transferida contra interceptación, copiado</c:v>
                  </c:pt>
                  <c:pt idx="75">
                    <c:v>Revisar las siguientes directrices para transferencia segura de la información: 
a) establecer las responsabilidades de la dirección para controlar y notificar la transmisión, despacho y recibo; 
b) definir los procedimientos para asegurar trazabilidad y n</c:v>
                  </c:pt>
                  <c:pt idx="76">
                    <c:v>Revisar las siguientes directrices para mensajería electrónica: 
a) definir la protección de mensajes contra acceso no autorizado, modificación o denegación del servicio proporcionales al esquema de clasificación adoptado por la organización; 
b) asegurar </c:v>
                  </c:pt>
                  <c:pt idx="77">
                    <c:v>Revisar las siguientes directrices para acuerdos de confidencialidad:  
a) definir la información que se va a proteger (información confidencial); 
b) determinar la duración esperada de un acuerdo, incluidos los casos en los que podría ser necesario manten</c:v>
                  </c:pt>
                  <c:pt idx="81">
                    <c:v>Revisar las siguientes directrices para análisis y especificaciones de requisitos de seguridad de la información:
a) establecer el nivel de confianza requerido con relación a la identificación declarada de los usuarios, para obtener los requisitos de auten</c:v>
                  </c:pt>
                  <c:pt idx="82">
                    <c:v>Revisar las siguientes directrices para la seguridad de servicios de las aplicaciones en redes públicas:
a) definir el nivel de confianza que cada parte requiere con relación a la identidad declarada por la otra parte, (por medio de autenticación); 
b) est</c:v>
                  </c:pt>
                  <c:pt idx="83">
                    <c:v>Revisar las siguientes directrices protección de transacciones de los servicios de las aplicaciones:
a) definir el uso de firmas electrónicas por cada una de las partes involucradas en la transacción; 
b) establecer todos los aspectos de la transacción, es</c:v>
                  </c:pt>
                  <c:pt idx="85">
                    <c:v>Revisar las siguientes directrices política de desarrollo seguro:
a) definir la seguridad del ambiente de desarrollo; 
b) orientar la seguridad en el ciclo de vida de desarrollo del software: 
1) definir la seguridad en la metodología de desarrollo de soft</c:v>
                  </c:pt>
                  <c:pt idx="86">
                    <c:v>Revisar las siguientes directrices procedimientos control de cambio en sistemas:
a) llevar un registro de los niveles de autorización acordados; 
b) asegurar que los cambios se presenten a los usuarios autorizados; 
c) revisar los controles y procedimiento</c:v>
                  </c:pt>
                  <c:pt idx="87">
                    <c:v>Revisar las siguientes directrices revisión técnica de las aplicaciones después de cambios en la plataforma de operación:
a) revisar los procedimientos de integridad y control de aplicaciones para asegurar que no estén comprometidos debido a los cambios en</c:v>
                  </c:pt>
                  <c:pt idx="88">
                    <c:v>Revisar las siguientes directrices restricciones en los cambios a los paquetes de software:
a) definir el riesgo de que los procesos de integridad y los controles incluidos se vean comprometidos; 
b) obtener el consentimiento del vendedor; 
c) obtener del </c:v>
                  </c:pt>
                  <c:pt idx="89">
                    <c:v>Revisar la documentación y los principios para la construcción de sistemas seguros, y aplicarlos a cualquier actividad de implementación de sistemas de información.</c:v>
                  </c:pt>
                  <c:pt idx="90">
                    <c:v>Revisar las siguientes directrices para ambiente de desarrollo seguro: 
a) carácter sensible de los datos que el sistema va a procesar, almacenar y transmitir; 
b) definir los requisitos externos e internos aplicables, (reglamentaciones o políticas); 
c) d</c:v>
                  </c:pt>
                  <c:pt idx="91">
                    <c:v>Revisar las siguientes directrices desarrollo contratado externamente: 
a) definir los acuerdos de licenciamiento, propiedad de los códigos y derechos de propiedad intelectual relacionados con el contenido contratado externamente; 
b) establecer los requis</c:v>
                  </c:pt>
                  <c:pt idx="92">
                    <c:v>Verifique en una muestra que para pasar a producción los desarrollos se realizan pruebas de seguridad. También verifique que los procesos de detección de incidentes son probados periódicamente.</c:v>
                  </c:pt>
                  <c:pt idx="93">
                    <c:v>Revisar las pruebas de aceptación de sistemas, para los sistemas de información nuevos, actualizaciones y nuevas versiones, se deberían establecer programas de prueba para aceptación y criterios de aceptación relacionados.</c:v>
                  </c:pt>
                  <c:pt idx="95">
                    <c:v>Revisar las siguientes directrices para protección de datos de prueba:
a) establecer los procedimientos de control de acceso, que se aplican a los sistemas de aplicación operacionales, se debe aplicar también a los sistemas de aplicación de pruebas; 
b) te</c:v>
                  </c:pt>
                  <c:pt idx="99">
                    <c:v>Revisar las siguientes directrices responsabilidades y procedimientos:
a) establecer las responsabilidades de gestión, para asegurar que los siguientes procedimientos se desarrollan y comunican adecuadamente dentro de la organización: 
1) los procedimiento</c:v>
                  </c:pt>
                  <c:pt idx="100">
                    <c:v>Revisar las siguientes directrices reporte de eventos de seguridad de la información:
a) establecer un control de seguridad ineficaz; 
b) definir la violación de la integridad, confidencialidad o expectativas de disponibilidad de la información; 
c) defini</c:v>
                  </c:pt>
                  <c:pt idx="101">
                    <c:v>Observe si los eventos son reportados de forma consistente en toda la entidad de acuerdo a los criterios establecidos.</c:v>
                  </c:pt>
                  <c:pt idx="102">
                    <c:v>Revise si los eventos de SI detectados son analizados para determinar si constituyen un incidentes de seguridad de la información y entender los objetivos del ataque y sus métodos.
Evidencia si los incidentes son categorizados y se cuenta con planes de res</c:v>
                  </c:pt>
                  <c:pt idx="103">
                    <c:v>Revisar las siguientes directrices para respuesta a incidentes de seguridad de la información:
a) Los incidentes son contenidos y la probabilidad de que vuelvan a ocurrir mitigada.
b) Se debe contar con un plan de recuperación de incidentes durante o despu</c:v>
                  </c:pt>
                  <c:pt idx="104">
                    <c:v>De acuerdo a la NIST se debe entender cual fue el impacto del incidente. Las lecciones aprendidas deben ser usadas para actualizar los planes de respuesta a los incidentes de SI. 
Tenga en cuenta para la calificación:
La Entidad aprende continuamente sobr</c:v>
                  </c:pt>
                  <c:pt idx="105">
                    <c:v>Revisar las siguientes directrices para recolección de evidencia:
a) definir la cadena de custodia; 
b) establecer la seguridad de la evidencia; 
c) definir la seguridad del personal; 
d) definir los roles y responsabilidades del personal involucrado; 
e) </c:v>
                  </c:pt>
                </c:lvl>
                <c:lvl>
                  <c:pt idx="3">
                    <c:v>PR.DS-5</c:v>
                  </c:pt>
                  <c:pt idx="4">
                    <c:v>PR.AC-4
PR.DS-5
PR.PT-3</c:v>
                  </c:pt>
                  <c:pt idx="6">
                    <c:v>PR.AC-1</c:v>
                  </c:pt>
                  <c:pt idx="7">
                    <c:v>PR.AC-1</c:v>
                  </c:pt>
                  <c:pt idx="8">
                    <c:v>PR.AC-4
PR.DS-5</c:v>
                  </c:pt>
                  <c:pt idx="9">
                    <c:v>PR.AC-1</c:v>
                  </c:pt>
                  <c:pt idx="13">
                    <c:v>PR.AC-1</c:v>
                  </c:pt>
                  <c:pt idx="15">
                    <c:v>PR.AC-4
PR.DS-5</c:v>
                  </c:pt>
                  <c:pt idx="16">
                    <c:v>PR.AC-1</c:v>
                  </c:pt>
                  <c:pt idx="17">
                    <c:v>PR.AC-1</c:v>
                  </c:pt>
                  <c:pt idx="18">
                    <c:v>PR.AC-4
PR.DS-5</c:v>
                  </c:pt>
                  <c:pt idx="19">
                    <c:v>PR.DS-5</c:v>
                  </c:pt>
                  <c:pt idx="28">
                    <c:v>PR.AC-2</c:v>
                  </c:pt>
                  <c:pt idx="29">
                    <c:v>PR.AC-2
PR.MA-1</c:v>
                  </c:pt>
                  <c:pt idx="31">
                    <c:v>ID.BE-5
PR.AC-2
PR.IP-5</c:v>
                  </c:pt>
                  <c:pt idx="33">
                    <c:v>PR.AC-2</c:v>
                  </c:pt>
                  <c:pt idx="35">
                    <c:v>PR.IP-5</c:v>
                  </c:pt>
                  <c:pt idx="36">
                    <c:v>ID.BE-4
PR.IP-5</c:v>
                  </c:pt>
                  <c:pt idx="37">
                    <c:v>ID.BE-4
PR.AC-2
PR.IP-5</c:v>
                  </c:pt>
                  <c:pt idx="38">
                    <c:v>PR.MA-1
PR.MA-2</c:v>
                  </c:pt>
                  <c:pt idx="39">
                    <c:v>PR.MA-1</c:v>
                  </c:pt>
                  <c:pt idx="40">
                    <c:v>ID.AM-4</c:v>
                  </c:pt>
                  <c:pt idx="41">
                    <c:v>PR.DS-3
PR.IP-6</c:v>
                  </c:pt>
                  <c:pt idx="43">
                    <c:v>PR.PT-2</c:v>
                  </c:pt>
                  <c:pt idx="48">
                    <c:v>PR.IP-1
PR.IP-3</c:v>
                  </c:pt>
                  <c:pt idx="49">
                    <c:v>ID.BE-4</c:v>
                  </c:pt>
                  <c:pt idx="50">
                    <c:v>PR.DS-7</c:v>
                  </c:pt>
                  <c:pt idx="52">
                    <c:v>PR.DS-6
DE.CM-4
RS.MI-2</c:v>
                  </c:pt>
                  <c:pt idx="54">
                    <c:v>PR.DS-4
PR.IP-4</c:v>
                  </c:pt>
                  <c:pt idx="56">
                    <c:v>PR.PT-1
DE.CM-3
RS.AN-1</c:v>
                  </c:pt>
                  <c:pt idx="57">
                    <c:v>PR.PT-1</c:v>
                  </c:pt>
                  <c:pt idx="58">
                    <c:v>PR.PT-1
RS.AN-1</c:v>
                  </c:pt>
                  <c:pt idx="59">
                    <c:v>PR.PT-1</c:v>
                  </c:pt>
                  <c:pt idx="61">
                    <c:v>PR.DS-6
PR.IP-1
PR.IP-3
DE.CM-5</c:v>
                  </c:pt>
                  <c:pt idx="63">
                    <c:v>ID.RA-1
ID.RA-5
PR.IP-12
DE.CM-8
RS.MI-3</c:v>
                  </c:pt>
                  <c:pt idx="64">
                    <c:v>PR.IP-1
PR.IP-3</c:v>
                  </c:pt>
                  <c:pt idx="70">
                    <c:v>PR.AC-3
PR.AC-5
PR.DS-2
PR.PT-4</c:v>
                  </c:pt>
                  <c:pt idx="72">
                    <c:v>PR.AC-5
PR.DS-5</c:v>
                  </c:pt>
                  <c:pt idx="74">
                    <c:v>ID.AM-3
PR.AC-5
PR.AC-3
PR.DS-2
PR.DS-5
PR.PT-4</c:v>
                  </c:pt>
                  <c:pt idx="76">
                    <c:v>PR.DS-2
PR.DS-5</c:v>
                  </c:pt>
                  <c:pt idx="77">
                    <c:v>PR.DS-5</c:v>
                  </c:pt>
                  <c:pt idx="81">
                    <c:v>PR.IP-2</c:v>
                  </c:pt>
                  <c:pt idx="82">
                    <c:v>PR.DS-2
PR.DS-5
PR.DS-6</c:v>
                  </c:pt>
                  <c:pt idx="83">
                    <c:v>PR.DS-2
PR.DS-5
PR.DS-6</c:v>
                  </c:pt>
                  <c:pt idx="85">
                    <c:v>PR.IP-2</c:v>
                  </c:pt>
                  <c:pt idx="86">
                    <c:v>PR.IP-1
PR.IP-3</c:v>
                  </c:pt>
                  <c:pt idx="87">
                    <c:v>PR.IP-1</c:v>
                  </c:pt>
                  <c:pt idx="88">
                    <c:v>PR.IP-1</c:v>
                  </c:pt>
                  <c:pt idx="89">
                    <c:v>PR.IP-2</c:v>
                  </c:pt>
                  <c:pt idx="91">
                    <c:v>DE.CM-6</c:v>
                  </c:pt>
                  <c:pt idx="92">
                    <c:v>DE.DP-3</c:v>
                  </c:pt>
                  <c:pt idx="99">
                    <c:v>PR.IP-9
DE.AE-2
RS.CO-1</c:v>
                  </c:pt>
                  <c:pt idx="100">
                    <c:v>DE.DP-4</c:v>
                  </c:pt>
                  <c:pt idx="101">
                    <c:v>RS.CO-2</c:v>
                  </c:pt>
                  <c:pt idx="102">
                    <c:v>DE.AE-2
RS.AN-4</c:v>
                  </c:pt>
                  <c:pt idx="103">
                    <c:v>RS.RP-1
RS.AN-1
RS.MI-2
RC.RP-1
RC.RP-1</c:v>
                  </c:pt>
                  <c:pt idx="104">
                    <c:v>DE.DP-5
RS.AN-2
RS.IM-1</c:v>
                  </c:pt>
                  <c:pt idx="105">
                    <c:v>RS.AN-3</c:v>
                  </c:pt>
                </c:lvl>
                <c:lvl>
                  <c:pt idx="1">
                    <c:v>Componente planificación y modelo de madurez nivel gestionado</c:v>
                  </c:pt>
                  <c:pt idx="2">
                    <c:v>Modelo de madurez definido</c:v>
                  </c:pt>
                  <c:pt idx="5">
                    <c:v>Modelo de madurez gestionado cuantitativamente</c:v>
                  </c:pt>
                  <c:pt idx="12">
                    <c:v>Modelo de madurez definido</c:v>
                  </c:pt>
                  <c:pt idx="14">
                    <c:v>Modelo de madurez gestionado cuantitativamente</c:v>
                  </c:pt>
                  <c:pt idx="22">
                    <c:v>Modelo de madurez gestionado cuantitativamente</c:v>
                  </c:pt>
                  <c:pt idx="27">
                    <c:v>Modelo de madurez definido</c:v>
                  </c:pt>
                  <c:pt idx="32">
                    <c:v>Componente planeación</c:v>
                  </c:pt>
                  <c:pt idx="34">
                    <c:v>Modelo de madurez definido</c:v>
                  </c:pt>
                  <c:pt idx="46">
                    <c:v>Modelo de madurez definido</c:v>
                  </c:pt>
                  <c:pt idx="52">
                    <c:v>Modelo de madurez gestionado</c:v>
                  </c:pt>
                  <c:pt idx="53">
                    <c:v>Modelo de madurez gestionado</c:v>
                  </c:pt>
                  <c:pt idx="55">
                    <c:v>Modelo de madurez gestionado cuantitativamente</c:v>
                  </c:pt>
                  <c:pt idx="56">
                    <c:v>Modelo de madurez gestionado cuantitativamente</c:v>
                  </c:pt>
                  <c:pt idx="60">
                    <c:v>Modelo de madurez definido</c:v>
                  </c:pt>
                  <c:pt idx="62">
                    <c:v>Modelo de madurez gestionado</c:v>
                  </c:pt>
                  <c:pt idx="65">
                    <c:v>Modelo de madurez gestionado cuantitativamente</c:v>
                  </c:pt>
                  <c:pt idx="69">
                    <c:v>Modelo de madurez definido</c:v>
                  </c:pt>
                  <c:pt idx="73">
                    <c:v>Modelo de madurez definido</c:v>
                  </c:pt>
                  <c:pt idx="80">
                    <c:v>Modelo de madurez definido</c:v>
                  </c:pt>
                  <c:pt idx="84">
                    <c:v>Modelo de madurez definido</c:v>
                  </c:pt>
                  <c:pt idx="92">
                    <c:v>Modelo de madurez gestionado cuantitativamente</c:v>
                  </c:pt>
                  <c:pt idx="94">
                    <c:v>Modelo de madurez definido</c:v>
                  </c:pt>
                  <c:pt idx="100">
                    <c:v>Modelo de madurez definido</c:v>
                  </c:pt>
                  <c:pt idx="101">
                    <c:v>Modelo de madurez definido</c:v>
                  </c:pt>
                  <c:pt idx="102">
                    <c:v>Madurez Inicial</c:v>
                  </c:pt>
                  <c:pt idx="103">
                    <c:v>Modelo de madurez gestionado cuantitativamente</c:v>
                  </c:pt>
                  <c:pt idx="104">
                    <c:v>Modelo de madurez gestionado cuantitativamente</c:v>
                  </c:pt>
                  <c:pt idx="105">
                    <c:v>Modelo de madurez gestionado
Modelo de madurez definido</c:v>
                  </c:pt>
                </c:lvl>
                <c:lvl>
                  <c:pt idx="1">
                    <c:v>A.9</c:v>
                  </c:pt>
                  <c:pt idx="2">
                    <c:v>A.9.1</c:v>
                  </c:pt>
                  <c:pt idx="3">
                    <c:v>A.9.1.1</c:v>
                  </c:pt>
                  <c:pt idx="4">
                    <c:v>A.9.1.2</c:v>
                  </c:pt>
                  <c:pt idx="5">
                    <c:v>A.9.2 </c:v>
                  </c:pt>
                  <c:pt idx="6">
                    <c:v>A.9.2.1 </c:v>
                  </c:pt>
                  <c:pt idx="7">
                    <c:v>A.9.2.2</c:v>
                  </c:pt>
                  <c:pt idx="8">
                    <c:v>A.9.2.3</c:v>
                  </c:pt>
                  <c:pt idx="9">
                    <c:v>A.9.2.4</c:v>
                  </c:pt>
                  <c:pt idx="10">
                    <c:v>A.9.2.5</c:v>
                  </c:pt>
                  <c:pt idx="11">
                    <c:v>A.9.2.6</c:v>
                  </c:pt>
                  <c:pt idx="12">
                    <c:v>A.9.3 </c:v>
                  </c:pt>
                  <c:pt idx="13">
                    <c:v>A.9.3.1 </c:v>
                  </c:pt>
                  <c:pt idx="14">
                    <c:v>A.9.4 </c:v>
                  </c:pt>
                  <c:pt idx="15">
                    <c:v>A.9.4.1 </c:v>
                  </c:pt>
                  <c:pt idx="16">
                    <c:v>A.9.4.2</c:v>
                  </c:pt>
                  <c:pt idx="17">
                    <c:v>A.9.4.3</c:v>
                  </c:pt>
                  <c:pt idx="18">
                    <c:v>A.9.4.4</c:v>
                  </c:pt>
                  <c:pt idx="19">
                    <c:v>A.9.4.5 </c:v>
                  </c:pt>
                  <c:pt idx="21">
                    <c:v>A.10</c:v>
                  </c:pt>
                  <c:pt idx="22">
                    <c:v>A.10.1 </c:v>
                  </c:pt>
                  <c:pt idx="23">
                    <c:v>A.10.1.1 </c:v>
                  </c:pt>
                  <c:pt idx="24">
                    <c:v>A.10.1.2</c:v>
                  </c:pt>
                  <c:pt idx="26">
                    <c:v>A.11</c:v>
                  </c:pt>
                  <c:pt idx="27">
                    <c:v>A.11.1</c:v>
                  </c:pt>
                  <c:pt idx="28">
                    <c:v>A.11.1.1 </c:v>
                  </c:pt>
                  <c:pt idx="29">
                    <c:v>A.11.1.2 </c:v>
                  </c:pt>
                  <c:pt idx="30">
                    <c:v>A.11.1.3</c:v>
                  </c:pt>
                  <c:pt idx="31">
                    <c:v>A.11.1.4</c:v>
                  </c:pt>
                  <c:pt idx="32">
                    <c:v>A.11.1.5 </c:v>
                  </c:pt>
                  <c:pt idx="33">
                    <c:v>A.11.1.6</c:v>
                  </c:pt>
                  <c:pt idx="34">
                    <c:v>A.11.2 </c:v>
                  </c:pt>
                  <c:pt idx="35">
                    <c:v>A.11.2.1 </c:v>
                  </c:pt>
                  <c:pt idx="36">
                    <c:v>A.11.2.2</c:v>
                  </c:pt>
                  <c:pt idx="37">
                    <c:v>A.11.2.3 </c:v>
                  </c:pt>
                  <c:pt idx="38">
                    <c:v>A.11.2.4 </c:v>
                  </c:pt>
                  <c:pt idx="39">
                    <c:v>A.11.2.5</c:v>
                  </c:pt>
                  <c:pt idx="40">
                    <c:v>A.11.2.6</c:v>
                  </c:pt>
                  <c:pt idx="41">
                    <c:v>A.11.2.7</c:v>
                  </c:pt>
                  <c:pt idx="42">
                    <c:v>A.11.2.8 </c:v>
                  </c:pt>
                  <c:pt idx="43">
                    <c:v>A.11.2.9</c:v>
                  </c:pt>
                  <c:pt idx="45">
                    <c:v>A.12</c:v>
                  </c:pt>
                  <c:pt idx="46">
                    <c:v>A.12.1 </c:v>
                  </c:pt>
                  <c:pt idx="47">
                    <c:v>A.12.1.1 </c:v>
                  </c:pt>
                  <c:pt idx="48">
                    <c:v>A.12.1.2</c:v>
                  </c:pt>
                  <c:pt idx="49">
                    <c:v>A.12.1.3 </c:v>
                  </c:pt>
                  <c:pt idx="50">
                    <c:v>A.12.1.4 </c:v>
                  </c:pt>
                  <c:pt idx="51">
                    <c:v>A.12.2 </c:v>
                  </c:pt>
                  <c:pt idx="52">
                    <c:v>A.12.2.1 </c:v>
                  </c:pt>
                  <c:pt idx="53">
                    <c:v>A.12.3 </c:v>
                  </c:pt>
                  <c:pt idx="54">
                    <c:v>A.12.3.1 </c:v>
                  </c:pt>
                  <c:pt idx="55">
                    <c:v>A.12.4 </c:v>
                  </c:pt>
                  <c:pt idx="56">
                    <c:v>A.12.4.1 </c:v>
                  </c:pt>
                  <c:pt idx="57">
                    <c:v>A.12.4.2 </c:v>
                  </c:pt>
                  <c:pt idx="58">
                    <c:v>A.12.4.3 </c:v>
                  </c:pt>
                  <c:pt idx="59">
                    <c:v>A.12.4.4 </c:v>
                  </c:pt>
                  <c:pt idx="60">
                    <c:v>A.12.5</c:v>
                  </c:pt>
                  <c:pt idx="61">
                    <c:v>A.12.5.1 </c:v>
                  </c:pt>
                  <c:pt idx="62">
                    <c:v>A.12.6 </c:v>
                  </c:pt>
                  <c:pt idx="63">
                    <c:v>A.12.6.1 </c:v>
                  </c:pt>
                  <c:pt idx="64">
                    <c:v>A.12.6.2 </c:v>
                  </c:pt>
                  <c:pt idx="65">
                    <c:v>A.12.7 </c:v>
                  </c:pt>
                  <c:pt idx="66">
                    <c:v>A.12.7.1 </c:v>
                  </c:pt>
                  <c:pt idx="68">
                    <c:v>A.13</c:v>
                  </c:pt>
                  <c:pt idx="69">
                    <c:v>A.13.1 </c:v>
                  </c:pt>
                  <c:pt idx="70">
                    <c:v>A.13.1.1 </c:v>
                  </c:pt>
                  <c:pt idx="71">
                    <c:v>A.13.1.2 </c:v>
                  </c:pt>
                  <c:pt idx="72">
                    <c:v>A.13.1.3 </c:v>
                  </c:pt>
                  <c:pt idx="73">
                    <c:v>A.13.2</c:v>
                  </c:pt>
                  <c:pt idx="74">
                    <c:v>A.13.2.1 </c:v>
                  </c:pt>
                  <c:pt idx="75">
                    <c:v>A.13.2.2 </c:v>
                  </c:pt>
                  <c:pt idx="76">
                    <c:v>A.13.2.3 </c:v>
                  </c:pt>
                  <c:pt idx="77">
                    <c:v>A.13.2.4 </c:v>
                  </c:pt>
                  <c:pt idx="79">
                    <c:v>A.14</c:v>
                  </c:pt>
                  <c:pt idx="80">
                    <c:v>A.14.1 </c:v>
                  </c:pt>
                  <c:pt idx="81">
                    <c:v>A.14.1.1 </c:v>
                  </c:pt>
                  <c:pt idx="82">
                    <c:v>A.14.1.2 </c:v>
                  </c:pt>
                  <c:pt idx="83">
                    <c:v>A.14.1.3 </c:v>
                  </c:pt>
                  <c:pt idx="84">
                    <c:v>A.14.2 </c:v>
                  </c:pt>
                  <c:pt idx="85">
                    <c:v>A.14.2.1</c:v>
                  </c:pt>
                  <c:pt idx="86">
                    <c:v>A.14.2.2 </c:v>
                  </c:pt>
                  <c:pt idx="87">
                    <c:v>A.14.2.3 </c:v>
                  </c:pt>
                  <c:pt idx="88">
                    <c:v>A.14.2.4 </c:v>
                  </c:pt>
                  <c:pt idx="89">
                    <c:v>A.14.2.5 </c:v>
                  </c:pt>
                  <c:pt idx="90">
                    <c:v>A.14.2.6</c:v>
                  </c:pt>
                  <c:pt idx="91">
                    <c:v>A.14.2.7 </c:v>
                  </c:pt>
                  <c:pt idx="92">
                    <c:v>A.14.2.8</c:v>
                  </c:pt>
                  <c:pt idx="93">
                    <c:v>A.14.2.9 </c:v>
                  </c:pt>
                  <c:pt idx="94">
                    <c:v>A.14.3 </c:v>
                  </c:pt>
                  <c:pt idx="95">
                    <c:v>A.14.3.1 </c:v>
                  </c:pt>
                  <c:pt idx="97">
                    <c:v>A.16</c:v>
                  </c:pt>
                  <c:pt idx="98">
                    <c:v>A.16.1 </c:v>
                  </c:pt>
                  <c:pt idx="99">
                    <c:v>A.16.1.1 </c:v>
                  </c:pt>
                  <c:pt idx="100">
                    <c:v>A.16.1.2 </c:v>
                  </c:pt>
                  <c:pt idx="101">
                    <c:v>A.16.1.3 </c:v>
                  </c:pt>
                  <c:pt idx="102">
                    <c:v>A.16.1.4 </c:v>
                  </c:pt>
                  <c:pt idx="103">
                    <c:v>A.16.1.5 </c:v>
                  </c:pt>
                  <c:pt idx="104">
                    <c:v>A.16.1.6 </c:v>
                  </c:pt>
                  <c:pt idx="105">
                    <c:v>A.16.1.7 </c:v>
                  </c:pt>
                </c:lvl>
                <c:lvl>
                  <c:pt idx="2">
                    <c:v>Se debe limitar el acceso a información y a instalaciones de procesamiento de información.</c:v>
                  </c:pt>
                  <c:pt idx="3">
                    <c:v>Se debe establecer, documentar y revisar una política de control de acceso con base en los requisitos del negocio y de seguridad de la información.</c:v>
                  </c:pt>
                  <c:pt idx="4">
                    <c:v>Se debe permitir acceso de los usuarios a la red y a los servicios de red para los que hayan sido autorizados específicamente.</c:v>
                  </c:pt>
                  <c:pt idx="5">
                    <c:v>Se debe asegurar el acceso de los usuarios autorizados y evitar el acceso no autorizado a sistemas y servicios.</c:v>
                  </c:pt>
                  <c:pt idx="6">
                    <c:v>Se debe implementar un proceso formal de registro y de cancelación de registro de usuarios, para posibilitar la asignación de los derechos de acceso.</c:v>
                  </c:pt>
                  <c:pt idx="7">
                    <c:v>Se debe implementar un proceso de suministro de acceso formal de usuarios para asignar o revocar los derechos de acceso a todo tipo de usuarios para todos los sistemas y servicios.</c:v>
                  </c:pt>
                  <c:pt idx="8">
                    <c:v>Se debe restringir y controlar la asignación y uso de derechos de acceso privilegiado.</c:v>
                  </c:pt>
                  <c:pt idx="9">
                    <c:v>La asignación de información de autenticación secreta se debe controlar por medio de un proceso de gestión formal.</c:v>
                  </c:pt>
                  <c:pt idx="10">
                    <c:v>Los propietarios de los activos deben revisar los derechos de acceso de los usuarios, a intervalos regulares.</c:v>
                  </c:pt>
                  <c:pt idx="11">
                    <c:v>Los derechos de acceso de todos los empleados y de usuarios externos a la información y a las instalaciones de procesamiento de información se deben retirar al terminar su empleo, contrato o acuerdo, o se deben ajustar cuando se hagan cambios.</c:v>
                  </c:pt>
                  <c:pt idx="12">
                    <c:v>Hacer que los usuarios rindan cuentas por la salvaguarda de su información de autenticación.</c:v>
                  </c:pt>
                  <c:pt idx="13">
                    <c:v>Se debe exigir a los usuarios que cumplan las prácticas de la organización para el uso de información de autenticación secreta.</c:v>
                  </c:pt>
                  <c:pt idx="14">
                    <c:v>Se debe evitar el acceso no autorizado a sistemas y aplicaciones.</c:v>
                  </c:pt>
                  <c:pt idx="15">
                    <c:v>El acceso a la información y a las funciones de los sistemas de las aplicaciones se debería restringir de acuerdo con la política de control de acceso.</c:v>
                  </c:pt>
                  <c:pt idx="16">
                    <c:v>Cuando lo requiere la política de control de acceso, el acceso a sistemas y aplicaciones se debe controlar mediante un proceso de ingreso seguro.</c:v>
                  </c:pt>
                  <c:pt idx="17">
                    <c:v>Los sistemas de gestión de contraseñas deben ser interactivos y deben asegurar la calidad de las contraseñas.</c:v>
                  </c:pt>
                  <c:pt idx="18">
                    <c:v>Se debe restringir y controlar estrictamente el uso de programas utilitarios que pudieran tener capacidad de anular el sistema y los controles de las aplicaciones.</c:v>
                  </c:pt>
                  <c:pt idx="19">
                    <c:v>Se debe restringir el acceso a los códigos fuente de los programas.</c:v>
                  </c:pt>
                  <c:pt idx="21">
                    <c:v>Marco de referencia de gestión para iniciar y controlar la implementación y la operación de la seguridad de la información dentro de la organización
Garantizar la seguridad del teletrabajo y el uso de los dispositivos móviles</c:v>
                  </c:pt>
                  <c:pt idx="22">
                    <c:v>Asegurar el uso apropiado y eficaz de la criptografía para proteger la confidencialidad, la autenticidad y/o la integridad de la información.</c:v>
                  </c:pt>
                  <c:pt idx="23">
                    <c:v>Se debe desarrollar e implementar una política sobre el uso de controles criptográficos para la protección de la información.</c:v>
                  </c:pt>
                  <c:pt idx="24">
                    <c:v>Se debe desarrollar e implementar una política sobre el uso, protección y tiempo de vida de las llaves criptográficas durante todo su ciclo de vida.</c:v>
                  </c:pt>
                  <c:pt idx="27">
                    <c:v>Prevenir el acceso físico no autorizado, el daño y la interferencia a la información y a las instalaciones de procesamiento de información de la organización.</c:v>
                  </c:pt>
                  <c:pt idx="28">
                    <c:v>Se debe definir y usar perímetros de seguridad, y usarlos para proteger áreas que contengan información sensible o crítica, e instalaciones de manejo de información.</c:v>
                  </c:pt>
                  <c:pt idx="29">
                    <c:v>Las áreas seguras se deben proteger mediante controles de entrada apropiados para asegurar que solamente se permite el acceso a personal autorizado.</c:v>
                  </c:pt>
                  <c:pt idx="30">
                    <c:v>Se debe diseñar y aplicar seguridad física a oficinas, recintos e instalaciones.</c:v>
                  </c:pt>
                  <c:pt idx="31">
                    <c:v>Se debe diseñar y aplicar protección física contra desastres naturales, ataques maliciosos o accidentes.</c:v>
                  </c:pt>
                  <c:pt idx="32">
                    <c:v>Se debe diseñar y aplicar procedimientos para trabajo en áreas seguras.</c:v>
                  </c:pt>
                  <c:pt idx="33">
                    <c:v>Se debe controlar los puntos de acceso tales como áreas de despacho y de carga, y otros puntos en donde pueden entrar personas no autorizadas, y si es posible, aislarlos de las instalaciones de procesamiento de información para evitar el acceso no autoriza</c:v>
                  </c:pt>
                  <c:pt idx="34">
                    <c:v>Prevenir la pérdida, daño, robo o compromiso de activos, y la interrupción de las operaciones de la organización.</c:v>
                  </c:pt>
                  <c:pt idx="35">
                    <c:v>Los equipos deben estar ubicados y protegidos para reducir los riesgos de amenazas y peligros del entorno, y las oportunidades para acceso no autorizado.</c:v>
                  </c:pt>
                  <c:pt idx="36">
                    <c:v>Los equipos se deben proteger contra fallas de energía y otras interrupciones causadas por fallas en los servicios de suministro.</c:v>
                  </c:pt>
                  <c:pt idx="37">
                    <c:v>El cableado de potencia y de telecomunicaciones que porta datos o soporta servicios de información deben estar protegido contra interceptación, interferencia o daño.</c:v>
                  </c:pt>
                  <c:pt idx="38">
                    <c:v>Los equipos se deben mantener correctamente para asegurar su disponibilidad e integridad continuas.</c:v>
                  </c:pt>
                  <c:pt idx="39">
                    <c:v>Los equipos, información o software no se deben retirar de su sitio sin autorización previa.</c:v>
                  </c:pt>
                  <c:pt idx="40">
                    <c:v>Se debe aplicar medidas de seguridad a los activos que se encuentran fuera de las instalaciones de la organización, teniendo en cuenta los diferentes riesgos de trabajar fuera de dichas instalaciones.</c:v>
                  </c:pt>
                  <c:pt idx="41">
                    <c:v>Se debe verificar todos los elementos de equipos que contengan medios de almacenamiento, para asegurar que cualquier dato sensible o software con licencia haya sido retirado o sobrescrito en forma segura antes de su disposición o reusó.</c:v>
                  </c:pt>
                  <c:pt idx="42">
                    <c:v>Los usuarios deben asegurarse de que a los equipos desatendidos se les dé protección apropiada.</c:v>
                  </c:pt>
                  <c:pt idx="43">
                    <c:v>Se debe adoptar una política de escritorio limpio para los papeles y medios de almacenamiento removibles, y una política de pantalla limpia en las instalaciones de procesamiento de información.</c:v>
                  </c:pt>
                  <c:pt idx="46">
                    <c:v>Asegurar las operaciones correctas y seguras de las instalaciones de procesamiento de información.</c:v>
                  </c:pt>
                  <c:pt idx="47">
                    <c:v>Los procedimientos de operación se deben documentar y poner a disposición de todos los usuarios que los necesiten.</c:v>
                  </c:pt>
                  <c:pt idx="48">
                    <c:v>Se debe controlar los cambios en la organización, en los procesos de negocio, en las instalaciones y en los sistemas de procesamiento de información que afectan la seguridad de la información.</c:v>
                  </c:pt>
                  <c:pt idx="49">
                    <c:v>Para asegurar el desempeño requerido del sistema se debe hacer seguimiento al uso de los recursos, hacer los ajustes, y hacer proyecciones de los requisitos sobre la capacidad futura.</c:v>
                  </c:pt>
                  <c:pt idx="50">
                    <c:v>Se debe separar los ambientes de desarrollo, prueba y operación, para reducir los riesgos de acceso o cambios no autorizados al ambiente de operación.</c:v>
                  </c:pt>
                  <c:pt idx="51">
                    <c:v>Asegurarse de que la información y las instalaciones de procesamiento de información estén protegidas contra códigos maliciosos.</c:v>
                  </c:pt>
                  <c:pt idx="52">
                    <c:v>Se debe implementar controles de detección, de prevención y de recuperación, combinados con la toma de conciencia apropiada de los usuarios, para proteger contra códigos maliciosos.</c:v>
                  </c:pt>
                  <c:pt idx="53">
                    <c:v>Proteger contra la pérdida de datos.</c:v>
                  </c:pt>
                  <c:pt idx="54">
                    <c:v>Se debe hacer copias de respaldo de la información, del software e imágenes de los sistemas, y ponerlas a prueba regularmente de acuerdo con una política de copias de respaldo aceptada.</c:v>
                  </c:pt>
                  <c:pt idx="55">
                    <c:v>Registrar eventos y generar evidencia.</c:v>
                  </c:pt>
                  <c:pt idx="56">
                    <c:v>Se debe elaborar, conservar y revisar regularmente los registros acerca de actividades del usuario, excepciones, fallas y eventos de seguridad de la información.</c:v>
                  </c:pt>
                  <c:pt idx="57">
                    <c:v>Las instalaciones y la información de registro se deben proteger contra alteración y acceso no autorizado.</c:v>
                  </c:pt>
                  <c:pt idx="58">
                    <c:v>Las actividades del administrador y del operador del sistema se debe registrar, y los registros se deben proteger y revisar con regularidad.</c:v>
                  </c:pt>
                  <c:pt idx="59">
                    <c:v>Los relojes de todos los sistemas de procesamiento de información pertinentes dentro de una organización o ámbito de seguridad se deben sincronizar con una única fuente de referencia de tiempo.</c:v>
                  </c:pt>
                  <c:pt idx="60">
                    <c:v>Asegurar la integridad de los sistemas operacionales.</c:v>
                  </c:pt>
                  <c:pt idx="61">
                    <c:v>Se debe implementar procedimientos para controlar la instalación de software en sistemas operativos.</c:v>
                  </c:pt>
                  <c:pt idx="62">
                    <c:v>Prevenir el aprovechamiento de las vulnerabilidades técnicas.</c:v>
                  </c:pt>
                  <c:pt idx="63">
                    <c:v>Se debe obtener oportunamente información acerca de las vulnerabilidades técnicas de los sistemas de información que se usen; evaluar la exposición de la organización a estas vulnerabilidades, y tomar las medidas apropiadas para tratar el riesgo asociado.</c:v>
                  </c:pt>
                  <c:pt idx="64">
                    <c:v>Se debe establecer e implementar las reglas para la instalación de software por parte de los usuarios.</c:v>
                  </c:pt>
                  <c:pt idx="65">
                    <c:v>Minimizar el impacto de las actividades de auditoría sobre los sistemas operacionales.</c:v>
                  </c:pt>
                  <c:pt idx="66">
                    <c:v>Los requisitos y actividades de auditoría que involucran la verificación de los sistemas operativos se debe planificar y acordar cuidadosamente para minimizar las interrupciones en los procesos del negocio.</c:v>
                  </c:pt>
                  <c:pt idx="69">
                    <c:v>Asegurar la protección de la información en las redes, y sus instalaciones de procesamiento de información de soporte.</c:v>
                  </c:pt>
                  <c:pt idx="70">
                    <c:v>Las redes se deben gestionar y controlar para proteger la información en sistemas y aplicaciones.</c:v>
                  </c:pt>
                  <c:pt idx="71">
                    <c:v>Se debe identificar los mecanismos de seguridad, los niveles de servicio y los requisitos de gestión de todos los servicios de red, e incluirlos en los acuerdos de servicios de red, ya sea que los servicios se presten internamente o se contraten externamen</c:v>
                  </c:pt>
                  <c:pt idx="72">
                    <c:v>Los grupos de servicios de información, usuarios y sistemas de información se deben separar en las redes.</c:v>
                  </c:pt>
                  <c:pt idx="73">
                    <c:v>Mantener la seguridad de la información transferida dentro de una organización y con cualquier entidad externa.</c:v>
                  </c:pt>
                  <c:pt idx="74">
                    <c:v>Se debe contar con políticas, procedimientos y controles de transferencia formales para proteger la transferencia de información mediante el uso de todo tipo de instalaciones de comunicación.</c:v>
                  </c:pt>
                  <c:pt idx="75">
                    <c:v>Los acuerdos deben tener en cuenta la transferencia segura de información del negocio entre la organización y las partes externas.</c:v>
                  </c:pt>
                  <c:pt idx="76">
                    <c:v>Se debe proteger adecuadamente la información incluida en la mensajería electrónica.</c:v>
                  </c:pt>
                  <c:pt idx="77">
                    <c:v>Se debe identificar, revisar regularmente y documentar los requisitos para los acuerdos de confidencialidad o no divulgación que reflejen las necesidades de la organización para la protección de la información.</c:v>
                  </c:pt>
                  <c:pt idx="80">
                    <c:v>Asegurar que la seguridad de la información sea una parte integral de los sistemas de información durante todo el ciclo de vida. Esto incluye también los requisitos para sistemas de información que prestan servicios en redes públicas.</c:v>
                  </c:pt>
                  <c:pt idx="81">
                    <c:v>Los requisitos relacionados con seguridad de la información se debe incluir en los requisitos para nuevos sistemas de información o para mejoras a los sistemas de información existentes.</c:v>
                  </c:pt>
                  <c:pt idx="82">
                    <c:v>La información involucrada en los servicios de aplicaciones que pasan sobre redes públicas se debe proteger de actividades fraudulentas, disputas contractuales y divulgación y modificación no autorizadas.</c:v>
                  </c:pt>
                  <c:pt idx="83">
                    <c:v>La información involucrada en las transacciones de los servicios de las aplicaciones se debe proteger para evitar la transmisión incompleta, el enrutamiento errado, la alteración no autorizada de mensajes, la divulgación no autorizada, y la duplicación o r</c:v>
                  </c:pt>
                  <c:pt idx="84">
                    <c:v>Asegurar de que la seguridad de la información esté diseñada e implementada dentro del ciclo de vida de desarrollo de los sistemas de información.</c:v>
                  </c:pt>
                  <c:pt idx="85">
                    <c:v>Se debe establecer y aplicar reglas para el desarrollo de software y de sistemas, a los desarrollos que se dan dentro de la organización.</c:v>
                  </c:pt>
                  <c:pt idx="86">
                    <c:v>Los cambios a los sistemas dentro del ciclo de vida de desarrollo se debe controlar mediante el uso de procedimientos formales de control de cambios.</c:v>
                  </c:pt>
                  <c:pt idx="87">
                    <c:v>Cuando se cambian las plataformas de operación, se deben revisar las aplicaciones críticas del negocio, y ponerlas a prueba para asegurar que no haya impacto adverso en las operaciones o seguridad de la organización.</c:v>
                  </c:pt>
                  <c:pt idx="88">
                    <c:v>Se deben desalentar las modificaciones a los paquetes de software, que se deben limitar a los cambios necesarios, y todos los cambios se deben controlar estrictamente.</c:v>
                  </c:pt>
                  <c:pt idx="89">
                    <c:v>Se deben establecer, documentar y mantener principios para la construcción de sistemas seguros, y aplicarlos a cualquier actividad de implementación de sistemas de información.</c:v>
                  </c:pt>
                  <c:pt idx="90">
                    <c:v>Las organizaciones deben establecer y proteger adecuadamente los ambientes de desarrollo seguros para las tareas de desarrollo e integración de sistemas que comprendan todo el ciclo de vida de desarrollo de sistemas.</c:v>
                  </c:pt>
                  <c:pt idx="91">
                    <c:v>La organización debe supervisar y hacer seguimiento de la actividad de desarrollo de sistemas contratados externamente.</c:v>
                  </c:pt>
                  <c:pt idx="92">
                    <c:v>Durante el desarrollo se debe llevar a cabo pruebas de funcionalidad de la seguridad.</c:v>
                  </c:pt>
                  <c:pt idx="93">
                    <c:v>Para los sistemas de información nuevos, actualizaciones y nuevas versiones, se debe establecer programas de prueba para aceptación y criterios de aceptación relacionados.</c:v>
                  </c:pt>
                  <c:pt idx="94">
                    <c:v>Asegurar la protección de los datos usados para pruebas.</c:v>
                  </c:pt>
                  <c:pt idx="95">
                    <c:v>Los datos de ensayo se deben seleccionar, proteger y controlar cuidadosamente.</c:v>
                  </c:pt>
                  <c:pt idx="98">
                    <c:v>Asegurar un enfoque coherente y eficaz para la gestión de incidentes de seguridad de la información, incluida la comunicación sobre eventos de seguridad y debilidades.</c:v>
                  </c:pt>
                  <c:pt idx="99">
                    <c:v>Se debe establecer las responsabilidades y procedimientos de gestión para asegurar una respuesta rápida, eficaz y ordenada a los incidentes de seguridad de la información.</c:v>
                  </c:pt>
                  <c:pt idx="100">
                    <c:v>Los eventos de seguridad de la información se debe informar a través de los canales de gestión apropiados, tan pronto como sea posible.</c:v>
                  </c:pt>
                  <c:pt idx="101">
                    <c:v>Se debe exigir a todos los empleados y contratistas que usan los servicios y sistemas de información de la organización, que observen e informen cualquier debilidad de seguridad de la información observada o sospechada en los sistemas o servicios.</c:v>
                  </c:pt>
                  <c:pt idx="102">
                    <c:v>Los eventos de seguridad de la información se debe evaluar y se debe decidir si se van a clasificar como incidentes de seguridad de la información.</c:v>
                  </c:pt>
                  <c:pt idx="103">
                    <c:v>Se debe dar respuesta a los incidentes de seguridad de la información de acuerdo con procedimientos documentados.</c:v>
                  </c:pt>
                  <c:pt idx="104">
                    <c:v>El conocimiento adquirido al analizar y resolver incidentes de seguridad de la información se debe usar para reducir la posibilidad o el impacto de incidentes futuros.</c:v>
                  </c:pt>
                  <c:pt idx="105">
                    <c:v>La organización debe definir y aplicar procedimientos para la identificación, recolección, adquisición y preservación de información que pueda servir como evidencia.</c:v>
                  </c:pt>
                </c:lvl>
                <c:lvl>
                  <c:pt idx="1">
                    <c:v>CONTROL DE ACCESO</c:v>
                  </c:pt>
                  <c:pt idx="2">
                    <c:v>REQUISITOS DEL NEGOCIO PARA CONTROL DE ACCESO</c:v>
                  </c:pt>
                  <c:pt idx="3">
                    <c:v>Política de control de acceso</c:v>
                  </c:pt>
                  <c:pt idx="4">
                    <c:v>Acceso a redes y a servicios en red</c:v>
                  </c:pt>
                  <c:pt idx="5">
                    <c:v>GESTIÓN DE ACCESO DE USUARIOS</c:v>
                  </c:pt>
                  <c:pt idx="6">
                    <c:v>Registro y cancelación del registro de usuarios</c:v>
                  </c:pt>
                  <c:pt idx="7">
                    <c:v> Suministro de acceso de usuarios</c:v>
                  </c:pt>
                  <c:pt idx="8">
                    <c:v>Gestión de derechos de acceso privilegiado</c:v>
                  </c:pt>
                  <c:pt idx="9">
                    <c:v>Gestión de información de autenticación secreta de usuarios</c:v>
                  </c:pt>
                  <c:pt idx="10">
                    <c:v>Revisión de los derechos de acceso de usuarios</c:v>
                  </c:pt>
                  <c:pt idx="11">
                    <c:v>Retiro o ajuste de los derechos de acceso</c:v>
                  </c:pt>
                  <c:pt idx="12">
                    <c:v>RESPONSABILIDADES DE LOS USUARIOS</c:v>
                  </c:pt>
                  <c:pt idx="13">
                    <c:v>Uso de información de autenticación secreta</c:v>
                  </c:pt>
                  <c:pt idx="14">
                    <c:v>CONTROL DE ACCESO A SISTEMAS Y APLICACIONES</c:v>
                  </c:pt>
                  <c:pt idx="15">
                    <c:v>Restricción de acceso a la información</c:v>
                  </c:pt>
                  <c:pt idx="16">
                    <c:v>Procedimiento de ingreso seguro</c:v>
                  </c:pt>
                  <c:pt idx="17">
                    <c:v>Sistema de gestión de contraseñas</c:v>
                  </c:pt>
                  <c:pt idx="18">
                    <c:v>Uso de programas utilitarios privilegiados</c:v>
                  </c:pt>
                  <c:pt idx="19">
                    <c:v>Control de acceso a códigos fuente de programas</c:v>
                  </c:pt>
                  <c:pt idx="21">
                    <c:v>CRIPTOGRAFÍA</c:v>
                  </c:pt>
                  <c:pt idx="22">
                    <c:v>CONTROLES CRIPTOGRÁFICOS</c:v>
                  </c:pt>
                  <c:pt idx="23">
                    <c:v>Política sobre el uso de controles criptográficos</c:v>
                  </c:pt>
                  <c:pt idx="24">
                    <c:v>Gestión de llaves</c:v>
                  </c:pt>
                  <c:pt idx="26">
                    <c:v>SEGURIDAD FÍSICA Y DEL ENTORNO</c:v>
                  </c:pt>
                  <c:pt idx="27">
                    <c:v>ÁREAS SEGURAS</c:v>
                  </c:pt>
                  <c:pt idx="28">
                    <c:v>Perímetro de seguridad física</c:v>
                  </c:pt>
                  <c:pt idx="29">
                    <c:v>Controles físicos de entrada</c:v>
                  </c:pt>
                  <c:pt idx="30">
                    <c:v>Seguridad de oficinas, recintos e instalaciones</c:v>
                  </c:pt>
                  <c:pt idx="31">
                    <c:v>Protección contra amenazas externas y ambientales</c:v>
                  </c:pt>
                  <c:pt idx="32">
                    <c:v>Trabajo en áreas seguras</c:v>
                  </c:pt>
                  <c:pt idx="33">
                    <c:v>Áreas de despacho y carga</c:v>
                  </c:pt>
                  <c:pt idx="34">
                    <c:v>EQUIPOS</c:v>
                  </c:pt>
                  <c:pt idx="35">
                    <c:v>Ubicación y protección de los equipos</c:v>
                  </c:pt>
                  <c:pt idx="36">
                    <c:v>Servicios de suministro</c:v>
                  </c:pt>
                  <c:pt idx="37">
                    <c:v>Seguridad del cableado</c:v>
                  </c:pt>
                  <c:pt idx="38">
                    <c:v>Mantenimiento de equipos</c:v>
                  </c:pt>
                  <c:pt idx="39">
                    <c:v>Retiro de activos</c:v>
                  </c:pt>
                  <c:pt idx="40">
                    <c:v>Seguridad de equipos y activos fuera de las instalaciones</c:v>
                  </c:pt>
                  <c:pt idx="41">
                    <c:v>Disposición segura o reutilización de equipos</c:v>
                  </c:pt>
                  <c:pt idx="42">
                    <c:v>Equipos de usuario desatendidos</c:v>
                  </c:pt>
                  <c:pt idx="43">
                    <c:v>Política de escritorio limpio y pantalla limpia</c:v>
                  </c:pt>
                  <c:pt idx="45">
                    <c:v>SEGURIDAD DE LAS OPERACIONES</c:v>
                  </c:pt>
                  <c:pt idx="46">
                    <c:v>PROCEDIMIENTOS OPERACIONALES Y RESPONSABILIDADES</c:v>
                  </c:pt>
                  <c:pt idx="47">
                    <c:v>Procedimientos de operación documentados</c:v>
                  </c:pt>
                  <c:pt idx="48">
                    <c:v>Gestión de cambios</c:v>
                  </c:pt>
                  <c:pt idx="49">
                    <c:v>Gestión de capacidad</c:v>
                  </c:pt>
                  <c:pt idx="50">
                    <c:v>Separación de los ambientes de desarrollo, pruebas y operación</c:v>
                  </c:pt>
                  <c:pt idx="51">
                    <c:v>PROTECCIÓN CONTRA CÓDIGOS MALICIOSOS</c:v>
                  </c:pt>
                  <c:pt idx="52">
                    <c:v>Controles contra códigos maliciosos</c:v>
                  </c:pt>
                  <c:pt idx="53">
                    <c:v>COPIAS DE RESPALDO</c:v>
                  </c:pt>
                  <c:pt idx="54">
                    <c:v>Respaldo de la información</c:v>
                  </c:pt>
                  <c:pt idx="55">
                    <c:v>REGISTRO Y SEGUIMIENTO</c:v>
                  </c:pt>
                  <c:pt idx="56">
                    <c:v>Registro de eventos</c:v>
                  </c:pt>
                  <c:pt idx="57">
                    <c:v>Protección de la información de registro</c:v>
                  </c:pt>
                  <c:pt idx="58">
                    <c:v>Registros del administrador y del operador</c:v>
                  </c:pt>
                  <c:pt idx="59">
                    <c:v>Sincronización de relojes</c:v>
                  </c:pt>
                  <c:pt idx="60">
                    <c:v>CONTROL DE SOFTWARE OPERACIONAL</c:v>
                  </c:pt>
                  <c:pt idx="61">
                    <c:v>Instalación de software en sistemas operativos</c:v>
                  </c:pt>
                  <c:pt idx="62">
                    <c:v>GESTIÓN DE LA VULNERABILIDAD TÉCNICA</c:v>
                  </c:pt>
                  <c:pt idx="63">
                    <c:v>Gestión de las vulnerabilidades técnicas</c:v>
                  </c:pt>
                  <c:pt idx="64">
                    <c:v>Restricciones sobre la instalación de software</c:v>
                  </c:pt>
                  <c:pt idx="65">
                    <c:v>CONSIDERACIONES SOBRE AUDITORÍAS DE SISTEMAS DE INFORMACIÓN</c:v>
                  </c:pt>
                  <c:pt idx="66">
                    <c:v>Controles sobre auditorías de sistemas de información</c:v>
                  </c:pt>
                  <c:pt idx="68">
                    <c:v>SEGURIDAD DE LAS COMUNICACIONES</c:v>
                  </c:pt>
                  <c:pt idx="69">
                    <c:v>GESTIÓN DE LA SEGURIDAD DE LAS REDES</c:v>
                  </c:pt>
                  <c:pt idx="70">
                    <c:v>Controles de redes</c:v>
                  </c:pt>
                  <c:pt idx="71">
                    <c:v>Seguridad de los servicios de red</c:v>
                  </c:pt>
                  <c:pt idx="72">
                    <c:v>Separación en las redes</c:v>
                  </c:pt>
                  <c:pt idx="73">
                    <c:v>TRANSFERENCIA DE INFORMACIÓN</c:v>
                  </c:pt>
                  <c:pt idx="74">
                    <c:v>Políticas y procedimientos de transferencia de información</c:v>
                  </c:pt>
                  <c:pt idx="75">
                    <c:v>Acuerdos sobre transferencia de información</c:v>
                  </c:pt>
                  <c:pt idx="76">
                    <c:v>Mensajería electrónica</c:v>
                  </c:pt>
                  <c:pt idx="77">
                    <c:v>Acuerdos de confidencialidad o de no divulgación</c:v>
                  </c:pt>
                  <c:pt idx="79">
                    <c:v>ADQUISICIÓN, DESARROLLO Y MANTENIMIENTO DE SISTEMAS</c:v>
                  </c:pt>
                  <c:pt idx="80">
                    <c:v>REQUISITOS DE SEGURIDAD DE LOS SISTEMAS DE INFORMACIÓN</c:v>
                  </c:pt>
                  <c:pt idx="81">
                    <c:v>Análisis y especificación de requisitos de seguridad de la información</c:v>
                  </c:pt>
                  <c:pt idx="82">
                    <c:v>Seguridad de servicios de las aplicaciones en redes públicas</c:v>
                  </c:pt>
                  <c:pt idx="83">
                    <c:v>Protección de transacciones de los servicios de las aplicaciones</c:v>
                  </c:pt>
                  <c:pt idx="84">
                    <c:v>SEGURIDAD EN LOS PROCESOS DE DESARROLLO Y DE SOPORTE</c:v>
                  </c:pt>
                  <c:pt idx="85">
                    <c:v>Política de desarrollo seguro</c:v>
                  </c:pt>
                  <c:pt idx="86">
                    <c:v>Procedimientos de control de cambios en sistemas</c:v>
                  </c:pt>
                  <c:pt idx="87">
                    <c:v>Revisión técnica de las aplicaciones después de cambios en la plataforma de operación</c:v>
                  </c:pt>
                  <c:pt idx="88">
                    <c:v>Restricciones en los cambios a los paquetes de software</c:v>
                  </c:pt>
                  <c:pt idx="89">
                    <c:v>Principios de construcción de sistemas seguros</c:v>
                  </c:pt>
                  <c:pt idx="90">
                    <c:v>Ambiente de desarrollo seguro</c:v>
                  </c:pt>
                  <c:pt idx="91">
                    <c:v>Desarrollo contratado externamente</c:v>
                  </c:pt>
                  <c:pt idx="92">
                    <c:v>Pruebas de seguridad de sistemas</c:v>
                  </c:pt>
                  <c:pt idx="93">
                    <c:v>Prueba de aceptación de sistemas</c:v>
                  </c:pt>
                  <c:pt idx="94">
                    <c:v>DATOS DE PRUEBA</c:v>
                  </c:pt>
                  <c:pt idx="95">
                    <c:v>Protección de datos de prueba</c:v>
                  </c:pt>
                  <c:pt idx="97">
                    <c:v>GESTIÓN DE INCIDENTES DE SEGURIDAD DE LA INFORMACIÓN</c:v>
                  </c:pt>
                  <c:pt idx="98">
                    <c:v>GESTIÓN DE INCIDENTES Y MEJORAS EN LA SEGURIDAD DE LA INFORMACIÓN</c:v>
                  </c:pt>
                  <c:pt idx="99">
                    <c:v>Responsabilidades y procedimientos</c:v>
                  </c:pt>
                  <c:pt idx="100">
                    <c:v>Reporte de eventos de seguridad de la información</c:v>
                  </c:pt>
                  <c:pt idx="101">
                    <c:v>Reporte de debilidades de seguridad de la información</c:v>
                  </c:pt>
                  <c:pt idx="102">
                    <c:v>Evaluación de eventos de seguridad de la información y decisiones sobre ellos</c:v>
                  </c:pt>
                  <c:pt idx="103">
                    <c:v>Respuesta a incidentes de seguridad de la información</c:v>
                  </c:pt>
                  <c:pt idx="104">
                    <c:v>Aprendizaje obtenido de los incidentes de seguridad de la información</c:v>
                  </c:pt>
                  <c:pt idx="105">
                    <c:v>Recolección de evidencia</c:v>
                  </c:pt>
                </c:lvl>
                <c:lvl>
                  <c:pt idx="1">
                    <c:v>Responsable de SI/Responsable de TICs</c:v>
                  </c:pt>
                  <c:pt idx="2">
                    <c:v>Responsable de SI</c:v>
                  </c:pt>
                  <c:pt idx="3">
                    <c:v>Responsable de SI</c:v>
                  </c:pt>
                  <c:pt idx="4">
                    <c:v>Responsable de TICs</c:v>
                  </c:pt>
                  <c:pt idx="5">
                    <c:v>Responsable de SI</c:v>
                  </c:pt>
                  <c:pt idx="6">
                    <c:v>Responsable de SI</c:v>
                  </c:pt>
                  <c:pt idx="7">
                    <c:v>Responsable de SI</c:v>
                  </c:pt>
                  <c:pt idx="8">
                    <c:v>Responsable de SI</c:v>
                  </c:pt>
                  <c:pt idx="9">
                    <c:v>Responsable de SI</c:v>
                  </c:pt>
                  <c:pt idx="10">
                    <c:v>Responsable de SI</c:v>
                  </c:pt>
                  <c:pt idx="11">
                    <c:v>Responsable de SI</c:v>
                  </c:pt>
                  <c:pt idx="12">
                    <c:v>Responsable de SI</c:v>
                  </c:pt>
                  <c:pt idx="13">
                    <c:v>Responsable de SI</c:v>
                  </c:pt>
                  <c:pt idx="14">
                    <c:v>Responsable de SI</c:v>
                  </c:pt>
                  <c:pt idx="15">
                    <c:v>Responsable de SI</c:v>
                  </c:pt>
                  <c:pt idx="16">
                    <c:v>Responsable de SI</c:v>
                  </c:pt>
                  <c:pt idx="17">
                    <c:v>Responsable de TICs</c:v>
                  </c:pt>
                  <c:pt idx="18">
                    <c:v>Responsable de TICs</c:v>
                  </c:pt>
                  <c:pt idx="19">
                    <c:v>Responsable de TICs</c:v>
                  </c:pt>
                  <c:pt idx="21">
                    <c:v>Responsable de SI</c:v>
                  </c:pt>
                  <c:pt idx="22">
                    <c:v>Responsable de SI</c:v>
                  </c:pt>
                  <c:pt idx="23">
                    <c:v>Responsable de SI</c:v>
                  </c:pt>
                  <c:pt idx="24">
                    <c:v>Responsable de SI</c:v>
                  </c:pt>
                  <c:pt idx="26">
                    <c:v>Responsable de la seguridad física/Responsable de SI/Líderes de los procesos</c:v>
                  </c:pt>
                  <c:pt idx="27">
                    <c:v>Responsable de la seguridad física</c:v>
                  </c:pt>
                  <c:pt idx="28">
                    <c:v>Responsable de la seguridad física</c:v>
                  </c:pt>
                  <c:pt idx="29">
                    <c:v>Responsable de SI </c:v>
                  </c:pt>
                  <c:pt idx="30">
                    <c:v>Líderes de los procesos</c:v>
                  </c:pt>
                  <c:pt idx="31">
                    <c:v>Responsable de SI </c:v>
                  </c:pt>
                  <c:pt idx="32">
                    <c:v>Responsable de SI </c:v>
                  </c:pt>
                  <c:pt idx="33">
                    <c:v>Responsable de la seguridad física</c:v>
                  </c:pt>
                  <c:pt idx="34">
                    <c:v>Responsable de SI </c:v>
                  </c:pt>
                  <c:pt idx="35">
                    <c:v>Responsable de SI </c:v>
                  </c:pt>
                  <c:pt idx="36">
                    <c:v>Responsable de TICs</c:v>
                  </c:pt>
                  <c:pt idx="37">
                    <c:v>Responsable de TICs</c:v>
                  </c:pt>
                  <c:pt idx="38">
                    <c:v>Responsable de TICs</c:v>
                  </c:pt>
                  <c:pt idx="39">
                    <c:v>Responsable de TICs</c:v>
                  </c:pt>
                  <c:pt idx="40">
                    <c:v>Responsable de SI </c:v>
                  </c:pt>
                  <c:pt idx="41">
                    <c:v>Responsable de TICs</c:v>
                  </c:pt>
                  <c:pt idx="42">
                    <c:v>Responsable de SI </c:v>
                  </c:pt>
                  <c:pt idx="43">
                    <c:v>Responsable de SI </c:v>
                  </c:pt>
                  <c:pt idx="45">
                    <c:v>Responsable de TICs/Responsable de SI</c:v>
                  </c:pt>
                  <c:pt idx="46">
                    <c:v>Responsable de TICs</c:v>
                  </c:pt>
                  <c:pt idx="47">
                    <c:v>Responsable de TICs</c:v>
                  </c:pt>
                  <c:pt idx="48">
                    <c:v>Responsable de TICs</c:v>
                  </c:pt>
                  <c:pt idx="49">
                    <c:v>Responsable de TICs</c:v>
                  </c:pt>
                  <c:pt idx="50">
                    <c:v>Responsable de TICs</c:v>
                  </c:pt>
                  <c:pt idx="51">
                    <c:v>Responsable de SI</c:v>
                  </c:pt>
                  <c:pt idx="52">
                    <c:v>Responsable de SI</c:v>
                  </c:pt>
                  <c:pt idx="53">
                    <c:v>Responsable de TICs</c:v>
                  </c:pt>
                  <c:pt idx="54">
                    <c:v>Responsable de TICs</c:v>
                  </c:pt>
                  <c:pt idx="55">
                    <c:v>Responsable de SI</c:v>
                  </c:pt>
                  <c:pt idx="56">
                    <c:v>Responsable de SI</c:v>
                  </c:pt>
                  <c:pt idx="57">
                    <c:v>Responsable de SI</c:v>
                  </c:pt>
                  <c:pt idx="58">
                    <c:v>Responsable de SI</c:v>
                  </c:pt>
                  <c:pt idx="59">
                    <c:v>Responsable de SI</c:v>
                  </c:pt>
                  <c:pt idx="60">
                    <c:v>Responsable de TICs</c:v>
                  </c:pt>
                  <c:pt idx="61">
                    <c:v>Responsable de TICs</c:v>
                  </c:pt>
                  <c:pt idx="62">
                    <c:v>Responsable de SI</c:v>
                  </c:pt>
                  <c:pt idx="63">
                    <c:v>Responsable de SI</c:v>
                  </c:pt>
                  <c:pt idx="64">
                    <c:v>Responsable de TICs</c:v>
                  </c:pt>
                  <c:pt idx="65">
                    <c:v>Responsable de TICs</c:v>
                  </c:pt>
                  <c:pt idx="66">
                    <c:v>Responsable de TICs</c:v>
                  </c:pt>
                  <c:pt idx="68">
                    <c:v>Responsable de TICs/Responsable de SI</c:v>
                  </c:pt>
                  <c:pt idx="69">
                    <c:v>Responsable de TICs</c:v>
                  </c:pt>
                  <c:pt idx="70">
                    <c:v>Responsable de TICs</c:v>
                  </c:pt>
                  <c:pt idx="71">
                    <c:v>Responsable de SI</c:v>
                  </c:pt>
                  <c:pt idx="72">
                    <c:v>Responsable de TICs</c:v>
                  </c:pt>
                  <c:pt idx="73">
                    <c:v>Responsable de TICs</c:v>
                  </c:pt>
                  <c:pt idx="74">
                    <c:v>Responsable de TICs</c:v>
                  </c:pt>
                  <c:pt idx="75">
                    <c:v>Responsable de TICs</c:v>
                  </c:pt>
                  <c:pt idx="76">
                    <c:v>Responsable de TICs</c:v>
                  </c:pt>
                  <c:pt idx="77">
                    <c:v>Responsable de SI</c:v>
                  </c:pt>
                  <c:pt idx="79">
                    <c:v>Responsable de SI/Responsable de TICs</c:v>
                  </c:pt>
                  <c:pt idx="80">
                    <c:v>Responsable de SI</c:v>
                  </c:pt>
                  <c:pt idx="81">
                    <c:v> n</c:v>
                  </c:pt>
                  <c:pt idx="82">
                    <c:v>Responsable de SI</c:v>
                  </c:pt>
                  <c:pt idx="83">
                    <c:v>Responsable de SI</c:v>
                  </c:pt>
                  <c:pt idx="84">
                    <c:v>Responsable de SI</c:v>
                  </c:pt>
                  <c:pt idx="85">
                    <c:v>Responsable de SI</c:v>
                  </c:pt>
                  <c:pt idx="86">
                    <c:v>Responsable de TICs</c:v>
                  </c:pt>
                  <c:pt idx="87">
                    <c:v>Responsable de TICs</c:v>
                  </c:pt>
                  <c:pt idx="88">
                    <c:v>Responsable de TICs</c:v>
                  </c:pt>
                  <c:pt idx="89">
                    <c:v>Responsable de TICs</c:v>
                  </c:pt>
                  <c:pt idx="90">
                    <c:v>Responsable de TICs</c:v>
                  </c:pt>
                  <c:pt idx="91">
                    <c:v>Responsable de TICs</c:v>
                  </c:pt>
                  <c:pt idx="92">
                    <c:v>Responsable de SI</c:v>
                  </c:pt>
                  <c:pt idx="93">
                    <c:v>Responsable de TICs</c:v>
                  </c:pt>
                  <c:pt idx="94">
                    <c:v>Responsable de SI</c:v>
                  </c:pt>
                  <c:pt idx="95">
                    <c:v>Responsable de SI</c:v>
                  </c:pt>
                  <c:pt idx="97">
                    <c:v>Responsable de SI/Responsable de TICs</c:v>
                  </c:pt>
                  <c:pt idx="98">
                    <c:v>Responsable de SI</c:v>
                  </c:pt>
                  <c:pt idx="99">
                    <c:v>Responsable de SI</c:v>
                  </c:pt>
                  <c:pt idx="100">
                    <c:v>Responsable de SI</c:v>
                  </c:pt>
                  <c:pt idx="101">
                    <c:v>Responsable de SI</c:v>
                  </c:pt>
                  <c:pt idx="102">
                    <c:v>Responsable de SI</c:v>
                  </c:pt>
                  <c:pt idx="103">
                    <c:v>Responsable de SI</c:v>
                  </c:pt>
                  <c:pt idx="104">
                    <c:v>Responsable de TICs</c:v>
                  </c:pt>
                  <c:pt idx="105">
                    <c:v>Responsable de TICs</c:v>
                  </c:pt>
                </c:lvl>
                <c:lvl>
                  <c:pt idx="0">
                    <c:v>CONTROL DE ACCESO</c:v>
                  </c:pt>
                  <c:pt idx="1">
                    <c:v>T.1</c:v>
                  </c:pt>
                  <c:pt idx="2">
                    <c:v>T.1.1</c:v>
                  </c:pt>
                  <c:pt idx="3">
                    <c:v>T.1.1.1</c:v>
                  </c:pt>
                  <c:pt idx="4">
                    <c:v>T.1.1.2</c:v>
                  </c:pt>
                  <c:pt idx="5">
                    <c:v>T.1.2</c:v>
                  </c:pt>
                  <c:pt idx="6">
                    <c:v>T.1.2.1</c:v>
                  </c:pt>
                  <c:pt idx="7">
                    <c:v>T.1.2.2</c:v>
                  </c:pt>
                  <c:pt idx="8">
                    <c:v>T.1.2.3</c:v>
                  </c:pt>
                  <c:pt idx="9">
                    <c:v>T.1.2.4</c:v>
                  </c:pt>
                  <c:pt idx="10">
                    <c:v>T.1.2.5</c:v>
                  </c:pt>
                  <c:pt idx="11">
                    <c:v>T.1.2.6</c:v>
                  </c:pt>
                  <c:pt idx="12">
                    <c:v>T.1.3</c:v>
                  </c:pt>
                  <c:pt idx="13">
                    <c:v>T.1.3.1</c:v>
                  </c:pt>
                  <c:pt idx="14">
                    <c:v>T.1.4</c:v>
                  </c:pt>
                  <c:pt idx="15">
                    <c:v>T.1.4.1</c:v>
                  </c:pt>
                  <c:pt idx="16">
                    <c:v>T.1.4.2</c:v>
                  </c:pt>
                  <c:pt idx="17">
                    <c:v>T.1.4.3</c:v>
                  </c:pt>
                  <c:pt idx="18">
                    <c:v>T.1.4.4</c:v>
                  </c:pt>
                  <c:pt idx="19">
                    <c:v>T.1.4.5</c:v>
                  </c:pt>
                  <c:pt idx="20">
                    <c:v>CRIPTOGRAFÍA</c:v>
                  </c:pt>
                  <c:pt idx="21">
                    <c:v>T.2</c:v>
                  </c:pt>
                  <c:pt idx="22">
                    <c:v>T.2.1</c:v>
                  </c:pt>
                  <c:pt idx="23">
                    <c:v>T.2.1.1</c:v>
                  </c:pt>
                  <c:pt idx="24">
                    <c:v>T.2.1.2</c:v>
                  </c:pt>
                  <c:pt idx="25">
                    <c:v>SEGURIDAD FÍSICA Y DEL ENTORNO</c:v>
                  </c:pt>
                  <c:pt idx="26">
                    <c:v>T.3</c:v>
                  </c:pt>
                  <c:pt idx="27">
                    <c:v>T.3.1</c:v>
                  </c:pt>
                  <c:pt idx="28">
                    <c:v>T.3.1.1</c:v>
                  </c:pt>
                  <c:pt idx="29">
                    <c:v>T.3.1.2</c:v>
                  </c:pt>
                  <c:pt idx="30">
                    <c:v>T.3.1.3</c:v>
                  </c:pt>
                  <c:pt idx="31">
                    <c:v>T.3.1.4</c:v>
                  </c:pt>
                  <c:pt idx="32">
                    <c:v>T.3.1.5</c:v>
                  </c:pt>
                  <c:pt idx="33">
                    <c:v>T.3.1.6</c:v>
                  </c:pt>
                  <c:pt idx="34">
                    <c:v>T.3.2</c:v>
                  </c:pt>
                  <c:pt idx="35">
                    <c:v>T.3.2.1</c:v>
                  </c:pt>
                  <c:pt idx="36">
                    <c:v>T.3.2.2</c:v>
                  </c:pt>
                  <c:pt idx="37">
                    <c:v>T.3.2.3</c:v>
                  </c:pt>
                  <c:pt idx="38">
                    <c:v>T.3.2.4</c:v>
                  </c:pt>
                  <c:pt idx="39">
                    <c:v>T.3.2.5</c:v>
                  </c:pt>
                  <c:pt idx="40">
                    <c:v>T.3.2.6</c:v>
                  </c:pt>
                  <c:pt idx="41">
                    <c:v>T.3.2.7</c:v>
                  </c:pt>
                  <c:pt idx="42">
                    <c:v>T.3.2.8</c:v>
                  </c:pt>
                  <c:pt idx="43">
                    <c:v>T.3.2.9</c:v>
                  </c:pt>
                  <c:pt idx="44">
                    <c:v>SEGURIDAD DE LAS OPERACIONES</c:v>
                  </c:pt>
                  <c:pt idx="45">
                    <c:v>T.4</c:v>
                  </c:pt>
                  <c:pt idx="46">
                    <c:v>T.4.1</c:v>
                  </c:pt>
                  <c:pt idx="47">
                    <c:v>T.4.1.1</c:v>
                  </c:pt>
                  <c:pt idx="48">
                    <c:v>T.4.1.2</c:v>
                  </c:pt>
                  <c:pt idx="49">
                    <c:v>T.4.1.3</c:v>
                  </c:pt>
                  <c:pt idx="50">
                    <c:v>T.4.1.4</c:v>
                  </c:pt>
                  <c:pt idx="51">
                    <c:v>T.4.2</c:v>
                  </c:pt>
                  <c:pt idx="52">
                    <c:v>T.4.2.1</c:v>
                  </c:pt>
                  <c:pt idx="53">
                    <c:v>T.4.3</c:v>
                  </c:pt>
                  <c:pt idx="54">
                    <c:v>T.4.3.1</c:v>
                  </c:pt>
                  <c:pt idx="55">
                    <c:v>T.4.4</c:v>
                  </c:pt>
                  <c:pt idx="56">
                    <c:v>T.4.4.1</c:v>
                  </c:pt>
                  <c:pt idx="57">
                    <c:v>T.4.4.2</c:v>
                  </c:pt>
                  <c:pt idx="58">
                    <c:v>T.4.4.3</c:v>
                  </c:pt>
                  <c:pt idx="59">
                    <c:v>T.4.4.4</c:v>
                  </c:pt>
                  <c:pt idx="60">
                    <c:v>T.4.5</c:v>
                  </c:pt>
                  <c:pt idx="61">
                    <c:v>T.4.5.1</c:v>
                  </c:pt>
                  <c:pt idx="62">
                    <c:v>T.4.6</c:v>
                  </c:pt>
                  <c:pt idx="63">
                    <c:v>T.4.6.1</c:v>
                  </c:pt>
                  <c:pt idx="64">
                    <c:v>T.4.6.2</c:v>
                  </c:pt>
                  <c:pt idx="65">
                    <c:v>T.4.7</c:v>
                  </c:pt>
                  <c:pt idx="66">
                    <c:v>T.4.7.1</c:v>
                  </c:pt>
                  <c:pt idx="67">
                    <c:v>SEGURIDAD DE LAS COMUNICACIONES</c:v>
                  </c:pt>
                  <c:pt idx="68">
                    <c:v>T.5</c:v>
                  </c:pt>
                  <c:pt idx="69">
                    <c:v>T.5.1</c:v>
                  </c:pt>
                  <c:pt idx="70">
                    <c:v>T.5.1.1</c:v>
                  </c:pt>
                  <c:pt idx="71">
                    <c:v>T.5.1.2</c:v>
                  </c:pt>
                  <c:pt idx="72">
                    <c:v>T.5.1.3</c:v>
                  </c:pt>
                  <c:pt idx="73">
                    <c:v>T.5.2</c:v>
                  </c:pt>
                  <c:pt idx="74">
                    <c:v>T.5.2.1</c:v>
                  </c:pt>
                  <c:pt idx="75">
                    <c:v>T.5.2.2</c:v>
                  </c:pt>
                  <c:pt idx="76">
                    <c:v>T.5.2.3</c:v>
                  </c:pt>
                  <c:pt idx="77">
                    <c:v>T.5.2.4</c:v>
                  </c:pt>
                  <c:pt idx="78">
                    <c:v>ADQUISICIÓN, DESARROLLO Y MANTENIMIENTO DE SISTEMAS</c:v>
                  </c:pt>
                  <c:pt idx="79">
                    <c:v>T.6</c:v>
                  </c:pt>
                  <c:pt idx="80">
                    <c:v>T.6.1</c:v>
                  </c:pt>
                  <c:pt idx="81">
                    <c:v>T.6.1.1</c:v>
                  </c:pt>
                  <c:pt idx="82">
                    <c:v>T.6.1.2</c:v>
                  </c:pt>
                  <c:pt idx="83">
                    <c:v>T.6.1.3</c:v>
                  </c:pt>
                  <c:pt idx="84">
                    <c:v>T.6.2</c:v>
                  </c:pt>
                  <c:pt idx="85">
                    <c:v>T.6.2.1</c:v>
                  </c:pt>
                  <c:pt idx="86">
                    <c:v>T.6.2.2</c:v>
                  </c:pt>
                  <c:pt idx="87">
                    <c:v>T.6.2.3</c:v>
                  </c:pt>
                  <c:pt idx="88">
                    <c:v>T.6.2.4</c:v>
                  </c:pt>
                  <c:pt idx="89">
                    <c:v>T.6.2.5</c:v>
                  </c:pt>
                  <c:pt idx="90">
                    <c:v>T.6.2.6</c:v>
                  </c:pt>
                  <c:pt idx="91">
                    <c:v>T.6.2.7</c:v>
                  </c:pt>
                  <c:pt idx="92">
                    <c:v>T.6.2.8</c:v>
                  </c:pt>
                  <c:pt idx="93">
                    <c:v>T.6.2.9</c:v>
                  </c:pt>
                  <c:pt idx="94">
                    <c:v>T.6.3</c:v>
                  </c:pt>
                  <c:pt idx="95">
                    <c:v>T.6.3.1</c:v>
                  </c:pt>
                  <c:pt idx="96">
                    <c:v>GESTIÓN DE INCIDENTES DE SEGURIDAD DE LA INFORMACIÓN</c:v>
                  </c:pt>
                  <c:pt idx="97">
                    <c:v>T.7.</c:v>
                  </c:pt>
                  <c:pt idx="98">
                    <c:v>T.7.1</c:v>
                  </c:pt>
                  <c:pt idx="99">
                    <c:v>T.7.1.1</c:v>
                  </c:pt>
                  <c:pt idx="100">
                    <c:v>T.7.1.2</c:v>
                  </c:pt>
                  <c:pt idx="101">
                    <c:v>T.7.1.3</c:v>
                  </c:pt>
                  <c:pt idx="102">
                    <c:v>T.7.1.4</c:v>
                  </c:pt>
                  <c:pt idx="103">
                    <c:v>T.7.1.5</c:v>
                  </c:pt>
                  <c:pt idx="104">
                    <c:v>T.7.1.6</c:v>
                  </c:pt>
                  <c:pt idx="105">
                    <c:v>T.7.1.7</c:v>
                  </c:pt>
                </c:lvl>
              </c:multiLvlStrCache>
            </c:multiLvlStrRef>
          </c:cat>
          <c:val>
            <c:numRef>
              <c:f>TECNICAS!$K$12:$K$117</c:f>
              <c:numCache>
                <c:formatCode>General</c:formatCode>
                <c:ptCount val="106"/>
                <c:pt idx="1">
                  <c:v>66</c:v>
                </c:pt>
                <c:pt idx="2">
                  <c:v>80</c:v>
                </c:pt>
                <c:pt idx="3">
                  <c:v>80</c:v>
                </c:pt>
                <c:pt idx="4">
                  <c:v>80</c:v>
                </c:pt>
                <c:pt idx="5">
                  <c:v>67</c:v>
                </c:pt>
                <c:pt idx="6">
                  <c:v>80</c:v>
                </c:pt>
                <c:pt idx="7">
                  <c:v>100</c:v>
                </c:pt>
                <c:pt idx="8">
                  <c:v>80</c:v>
                </c:pt>
                <c:pt idx="9">
                  <c:v>60</c:v>
                </c:pt>
                <c:pt idx="10">
                  <c:v>40</c:v>
                </c:pt>
                <c:pt idx="11">
                  <c:v>40</c:v>
                </c:pt>
                <c:pt idx="12">
                  <c:v>40</c:v>
                </c:pt>
                <c:pt idx="13">
                  <c:v>40</c:v>
                </c:pt>
                <c:pt idx="14">
                  <c:v>76</c:v>
                </c:pt>
                <c:pt idx="15">
                  <c:v>80</c:v>
                </c:pt>
                <c:pt idx="16">
                  <c:v>80</c:v>
                </c:pt>
                <c:pt idx="17">
                  <c:v>80</c:v>
                </c:pt>
                <c:pt idx="18">
                  <c:v>80</c:v>
                </c:pt>
                <c:pt idx="19">
                  <c:v>60</c:v>
                </c:pt>
                <c:pt idx="21">
                  <c:v>100</c:v>
                </c:pt>
                <c:pt idx="22">
                  <c:v>100</c:v>
                </c:pt>
                <c:pt idx="23">
                  <c:v>100</c:v>
                </c:pt>
                <c:pt idx="24">
                  <c:v>100</c:v>
                </c:pt>
                <c:pt idx="26">
                  <c:v>71</c:v>
                </c:pt>
                <c:pt idx="27">
                  <c:v>73</c:v>
                </c:pt>
                <c:pt idx="28">
                  <c:v>60</c:v>
                </c:pt>
                <c:pt idx="29">
                  <c:v>80</c:v>
                </c:pt>
                <c:pt idx="30">
                  <c:v>60</c:v>
                </c:pt>
                <c:pt idx="31">
                  <c:v>80</c:v>
                </c:pt>
                <c:pt idx="32">
                  <c:v>60</c:v>
                </c:pt>
                <c:pt idx="33">
                  <c:v>100</c:v>
                </c:pt>
                <c:pt idx="34">
                  <c:v>69</c:v>
                </c:pt>
                <c:pt idx="35">
                  <c:v>80</c:v>
                </c:pt>
                <c:pt idx="36">
                  <c:v>80</c:v>
                </c:pt>
                <c:pt idx="37">
                  <c:v>80</c:v>
                </c:pt>
                <c:pt idx="38">
                  <c:v>100</c:v>
                </c:pt>
                <c:pt idx="39">
                  <c:v>60</c:v>
                </c:pt>
                <c:pt idx="40">
                  <c:v>60</c:v>
                </c:pt>
                <c:pt idx="41">
                  <c:v>60</c:v>
                </c:pt>
                <c:pt idx="42">
                  <c:v>80</c:v>
                </c:pt>
                <c:pt idx="43">
                  <c:v>20</c:v>
                </c:pt>
                <c:pt idx="45">
                  <c:v>66</c:v>
                </c:pt>
                <c:pt idx="46">
                  <c:v>60</c:v>
                </c:pt>
                <c:pt idx="47">
                  <c:v>60</c:v>
                </c:pt>
                <c:pt idx="48">
                  <c:v>60</c:v>
                </c:pt>
                <c:pt idx="49">
                  <c:v>60</c:v>
                </c:pt>
                <c:pt idx="50">
                  <c:v>60</c:v>
                </c:pt>
                <c:pt idx="51">
                  <c:v>80</c:v>
                </c:pt>
                <c:pt idx="52">
                  <c:v>80</c:v>
                </c:pt>
                <c:pt idx="53">
                  <c:v>80</c:v>
                </c:pt>
                <c:pt idx="54">
                  <c:v>80</c:v>
                </c:pt>
                <c:pt idx="55">
                  <c:v>75</c:v>
                </c:pt>
                <c:pt idx="56">
                  <c:v>60</c:v>
                </c:pt>
                <c:pt idx="57">
                  <c:v>60</c:v>
                </c:pt>
                <c:pt idx="58">
                  <c:v>80</c:v>
                </c:pt>
                <c:pt idx="59">
                  <c:v>100</c:v>
                </c:pt>
                <c:pt idx="60">
                  <c:v>60</c:v>
                </c:pt>
                <c:pt idx="61">
                  <c:v>60</c:v>
                </c:pt>
                <c:pt idx="62">
                  <c:v>70</c:v>
                </c:pt>
                <c:pt idx="63">
                  <c:v>40</c:v>
                </c:pt>
                <c:pt idx="64">
                  <c:v>100</c:v>
                </c:pt>
                <c:pt idx="65">
                  <c:v>40</c:v>
                </c:pt>
                <c:pt idx="66">
                  <c:v>40</c:v>
                </c:pt>
                <c:pt idx="68">
                  <c:v>64</c:v>
                </c:pt>
                <c:pt idx="69">
                  <c:v>73</c:v>
                </c:pt>
                <c:pt idx="70">
                  <c:v>60</c:v>
                </c:pt>
                <c:pt idx="71">
                  <c:v>80</c:v>
                </c:pt>
                <c:pt idx="72">
                  <c:v>80</c:v>
                </c:pt>
                <c:pt idx="73">
                  <c:v>55</c:v>
                </c:pt>
                <c:pt idx="74">
                  <c:v>80</c:v>
                </c:pt>
                <c:pt idx="75">
                  <c:v>40</c:v>
                </c:pt>
                <c:pt idx="76">
                  <c:v>60</c:v>
                </c:pt>
                <c:pt idx="77">
                  <c:v>40</c:v>
                </c:pt>
                <c:pt idx="79">
                  <c:v>71</c:v>
                </c:pt>
                <c:pt idx="80">
                  <c:v>70</c:v>
                </c:pt>
                <c:pt idx="81">
                  <c:v>80</c:v>
                </c:pt>
                <c:pt idx="82">
                  <c:v>60</c:v>
                </c:pt>
                <c:pt idx="83">
                  <c:v>60</c:v>
                </c:pt>
                <c:pt idx="84">
                  <c:v>82</c:v>
                </c:pt>
                <c:pt idx="85">
                  <c:v>100</c:v>
                </c:pt>
                <c:pt idx="86">
                  <c:v>100</c:v>
                </c:pt>
                <c:pt idx="87">
                  <c:v>80</c:v>
                </c:pt>
                <c:pt idx="88">
                  <c:v>80</c:v>
                </c:pt>
                <c:pt idx="89">
                  <c:v>80</c:v>
                </c:pt>
                <c:pt idx="90">
                  <c:v>80</c:v>
                </c:pt>
                <c:pt idx="91">
                  <c:v>80</c:v>
                </c:pt>
                <c:pt idx="92">
                  <c:v>80</c:v>
                </c:pt>
                <c:pt idx="93">
                  <c:v>60</c:v>
                </c:pt>
                <c:pt idx="94">
                  <c:v>60</c:v>
                </c:pt>
                <c:pt idx="95">
                  <c:v>60</c:v>
                </c:pt>
                <c:pt idx="97">
                  <c:v>57</c:v>
                </c:pt>
                <c:pt idx="98">
                  <c:v>57</c:v>
                </c:pt>
                <c:pt idx="99">
                  <c:v>60</c:v>
                </c:pt>
                <c:pt idx="100">
                  <c:v>60</c:v>
                </c:pt>
                <c:pt idx="101">
                  <c:v>60</c:v>
                </c:pt>
                <c:pt idx="102">
                  <c:v>60</c:v>
                </c:pt>
                <c:pt idx="103">
                  <c:v>60</c:v>
                </c:pt>
                <c:pt idx="104">
                  <c:v>60</c:v>
                </c:pt>
                <c:pt idx="105">
                  <c:v>40</c:v>
                </c:pt>
              </c:numCache>
            </c:numRef>
          </c:val>
          <c:extLst>
            <c:ext xmlns:c16="http://schemas.microsoft.com/office/drawing/2014/chart" uri="{C3380CC4-5D6E-409C-BE32-E72D297353CC}">
              <c16:uniqueId val="{00000001-AEB9-4AF1-AA0C-E01B4F714E74}"/>
            </c:ext>
          </c:extLst>
        </c:ser>
        <c:ser>
          <c:idx val="2"/>
          <c:order val="2"/>
          <c:tx>
            <c:strRef>
              <c:f>TECNICAS!$L$11</c:f>
              <c:strCache>
                <c:ptCount val="1"/>
                <c:pt idx="0">
                  <c:v>RECOMENDACIÓN</c:v>
                </c:pt>
              </c:strCache>
            </c:strRef>
          </c:tx>
          <c:spPr>
            <a:solidFill>
              <a:schemeClr val="accent3"/>
            </a:solidFill>
            <a:ln>
              <a:noFill/>
            </a:ln>
            <a:effectLst/>
          </c:spPr>
          <c:invertIfNegative val="0"/>
          <c:cat>
            <c:multiLvlStrRef>
              <c:f>TECNICAS!$A$12:$I$117</c:f>
              <c:multiLvlStrCache>
                <c:ptCount val="106"/>
                <c:lvl>
                  <c:pt idx="3">
                    <c:v>Política de seguridad informática
Control de acceso por clave a través de Directorio Activo
Control de acceso a las aplicaciones 
Control de acceso a la red wifi
Control de acceso a servidores
</c:v>
                  </c:pt>
                  <c:pt idx="4">
                    <c:v>Politica de seguridad y privacidad de la información 
Control de acceso a la red wifi por MAC
Configuracion de portal cautivo para visitantes</c:v>
                  </c:pt>
                  <c:pt idx="6">
                    <c:v>Resolución Política de seguridad
Controles desde Directorio Activo, formato de desvinculación laboral</c:v>
                  </c:pt>
                  <c:pt idx="7">
                    <c:v>Resolución Política de seguridad
</c:v>
                  </c:pt>
                  <c:pt idx="8">
                    <c:v>Resolución Política de seguridad
Arquietctura empresarial
Petitc</c:v>
                  </c:pt>
                  <c:pt idx="9">
                    <c:v>Resolución Política de seguridad
</c:v>
                  </c:pt>
                  <c:pt idx="10">
                    <c:v>Resolución Política de seguridad
</c:v>
                  </c:pt>
                  <c:pt idx="11">
                    <c:v>Resolución Política de seguridad
</c:v>
                  </c:pt>
                  <c:pt idx="13">
                    <c:v>Resolución Política de seguridad
</c:v>
                  </c:pt>
                  <c:pt idx="15">
                    <c:v>Resolución Política de seguridad
</c:v>
                  </c:pt>
                  <c:pt idx="16">
                    <c:v>Resolución política de seguridad</c:v>
                  </c:pt>
                  <c:pt idx="17">
                    <c:v>Políticas de seguridad configuradas en el directorio activo, y en el SGD</c:v>
                  </c:pt>
                  <c:pt idx="18">
                    <c:v>Programas utilitarios controlados desde los servidores con usuario y clave de acceso para los administradores de sistemas.</c:v>
                  </c:pt>
                  <c:pt idx="19">
                    <c:v>Se empezó a documentar todo desarrollo del nuevo portal del INCI
Se empezó a documentar todo desarrollo de las mejoras del SGD
Dentro de los contratos que incluyan desarrollos se pide generar la debida documentación </c:v>
                  </c:pt>
                  <c:pt idx="23">
                    <c:v>No se utiliza criptografia en documentos ya que nuestros activos no son de mayor relevancia</c:v>
                  </c:pt>
                  <c:pt idx="24">
                    <c:v>No se utiliza criptografia en documentos ya que nuestros activos no son de mayor relevancia</c:v>
                  </c:pt>
                  <c:pt idx="28">
                    <c:v>Política de seguridad informática
Se tiene control de acceso al INCI a través de recpción y vigilancia
Control de acceso a centros de cómputo a través de biométrico
</c:v>
                  </c:pt>
                  <c:pt idx="29">
                    <c:v>Política de seguridad informática 
Control de acceso por biométrico a los centros de datos
Reporte y control de visitantes al INCI</c:v>
                  </c:pt>
                  <c:pt idx="30">
                    <c:v>No aplica literal B,C </c:v>
                  </c:pt>
                  <c:pt idx="31">
                    <c:v>Servicio de portal web en la nube
servicio de correo electrónico en la nube</c:v>
                  </c:pt>
                  <c:pt idx="32">
                    <c:v>Se tiene control de acceso a los cuartos de equipos con biometrico
solo una persona es la encargada de las llaves de archivo general</c:v>
                  </c:pt>
                  <c:pt idx="33">
                    <c:v>Se tiene espacio de descarga, es totalmente a parte de la parte administrativa de la Entidad.</c:v>
                  </c:pt>
                  <c:pt idx="35">
                    <c:v>Algunos equipos se encuentran dentro de oficinas cerradas, los otros se deben asegurar con guayas  prefriblemente.</c:v>
                  </c:pt>
                  <c:pt idx="36">
                    <c:v>Implementación de red eléctrica regulada
implementación de powerchut en los servidores físicos y virtualizados para controlar el apagado de los equipos cuando exista una falla en el fluido eléctrico</c:v>
                  </c:pt>
                  <c:pt idx="37">
                    <c:v>Tendido de la FO
Obra eléctrica regulada implementada en su totlidad en el edificio principal del INCI, se está avanzando en la contratación para continuar con la obra en el edificio de la imprenta.
Red inalámbrica implementada y control centralizado</c:v>
                  </c:pt>
                  <c:pt idx="38">
                    <c:v>Actualización de la plataforma teconológica.
Política de seguridad de la información.
Registro de soportes
Implementaión de plicativo para registro de hojas de vida de los equipos de la plataforma tecnológica
Contratación de servicios de soporte
</c:v>
                  </c:pt>
                  <c:pt idx="39">
                    <c:v>Se generan memorando de salida del equipo, referenciando: nombre de persona que saca el equipo del INCI, día de entrada y de salida del equipo y VoBo del jefe de la dependencia.
Control de acceso y salida por parte de vigilancia </c:v>
                  </c:pt>
                  <c:pt idx="40">
                    <c:v>Se deja implícita la responsabilidad del funcionario que retire el equipo dentro del memorando de salida aprobado por el jefe de la dependencia.</c:v>
                  </c:pt>
                  <c:pt idx="41">
                    <c:v>Se realizan procesos de backup, adicional no se realizan procesos de encriptación de discos</c:v>
                  </c:pt>
                  <c:pt idx="42">
                    <c:v>Control de tiempo de inactividad de un equipo en las políticas de seguridad del directorio activo
En las socializaciones de la política de seguridad y privacidad de la informacion se ha indicado la importancia de bloquear sesiones de equipo</c:v>
                  </c:pt>
                  <c:pt idx="47">
                    <c:v>Se realizan las tareas correspondientes a  el cumplimiento de la política de seguridad de l ainformación como procedimientos del área TI</c:v>
                  </c:pt>
                  <c:pt idx="48">
                    <c:v>En tecnología los cambios son controlados generando un backup inicial para paso a producción
se genera documentación del cambio.
</c:v>
                  </c:pt>
                  <c:pt idx="49">
                    <c:v>Base única de personas con discapacidad para optimizar la consulta en las BD.
Segmentación de canal de internet según las necesidades (Emisora - INCI)</c:v>
                  </c:pt>
                  <c:pt idx="50">
                    <c:v>Para el sistema de gestión documental se maneja un ambiente de pruebas y solo hasta haber finalizado las revisiones se autoriza el paso a producción.</c:v>
                  </c:pt>
                  <c:pt idx="52">
                    <c:v>Resolución política de seguridad y privacidad de la información.
Bloqueo de instralación de sw o actualizaciones a través del directorio activo
Reporte de navegación generado por el  firewall 
reporte de antivirus para control de software malicioso.
Contro</c:v>
                  </c:pt>
                  <c:pt idx="54">
                    <c:v>Registro en bitácora de backups 
procedimientos de backups
uso de almacenamiento de copias en la SAN, alojando respaldo  "Abuelo, padre e hijo"</c:v>
                  </c:pt>
                  <c:pt idx="56">
                    <c:v>se tiene controlado el acceso a equipos por medio del directorio activo, se bloquea despúes de 3 intentos fallidos
los cambios al sistema están bloqueados por el directorio activo 
se tiene segmentada la red para diferenciar equipos de escritorio, red wifi</c:v>
                  </c:pt>
                  <c:pt idx="57">
                    <c:v>Es controlado mediante el directorio activo, ningún funcionario puede instalar o desinstalar sw o hw del equipo.
Se tiene bloqueado el regedit desde el directorio activo.</c:v>
                  </c:pt>
                  <c:pt idx="59">
                    <c:v>Todos los relojes son sincronizados con el directorio activo</c:v>
                  </c:pt>
                  <c:pt idx="61">
                    <c:v>backup generado antes de pasar un desarrollo a ambiente de producción
documentación del código fuente para los nuevos desarrollo a partir del 2015</c:v>
                  </c:pt>
                  <c:pt idx="64">
                    <c:v>los usuarios no pueden instalar software, se debe solicitar soprte al área de TI</c:v>
                  </c:pt>
                  <c:pt idx="66">
                    <c:v>Se realizan auditorias integradas desde la oficina de control interno
</c:v>
                  </c:pt>
                  <c:pt idx="70">
                    <c:v>Se controla el acceso a los dispositivos de oficina a través del directorio activo.
Se Controla la integridad sobre redes alámbricas e inalámbricas a través de las políticas del firewall
politica de seguridad.
El ingreso a los servidores y equipos de contr</c:v>
                  </c:pt>
                  <c:pt idx="71">
                    <c:v>Control mediante directorio Activo
Control a la wifi por clave, una red creada exclusivamente para visitantes
política de seguridad y privacidad de la información</c:v>
                  </c:pt>
                  <c:pt idx="72">
                    <c:v>Se tiene segmentación de la red interna del INCI</c:v>
                  </c:pt>
                  <c:pt idx="74">
                    <c:v>Se controla desde el administrador del Correo electrónico listas negras previamente identificadas.
Se tiene configurado un antivirus para protección de datos con contenido malicioso. 
Se tiene implementado un firewall para control y bloqueo de la red extre</c:v>
                  </c:pt>
                  <c:pt idx="75">
                    <c:v>Se definen los responsables de la información </c:v>
                  </c:pt>
                  <c:pt idx="76">
                    <c:v>Se respeta la politica de seguridad de la información en el manejo de correo electrónico</c:v>
                  </c:pt>
                  <c:pt idx="77">
                    <c:v>En el caso de los contratos celebrados en el INCI la oficina jurídica incluye dentro del contrato el acuerdo de confidencialidad.
Para los contratos celebrados por los acuerdo marco de precio se manejan los ANS establecidos en el convenio.</c:v>
                  </c:pt>
                  <c:pt idx="81">
                    <c:v>Para ingreso a hosting se tiene un ANS para que sea realizado solamente a través de las IP que autorice el INCI
Para ingresar a los servidores de aplicaciones y BD se tiene uso de autenticación mediante directorio activo y solo lo puede realizar el adminis</c:v>
                  </c:pt>
                  <c:pt idx="82">
                    <c:v>para generar las publicaciones en el portal web se tiene definido un responsable por roles, los cuales están contenidos en la politica de seguridad.
La información que es recibida para contratos y ofertas se oficializan en correspondencia, al documento se </c:v>
                  </c:pt>
                  <c:pt idx="83">
                    <c:v>Las aplicaciones tienen control a través de niveles de seguridad, para todas sin execepción se maneja una administración por niveles jerárquicos.
Se manejan niveles de seguridad en el sistema de gestión documental
Se controlan accesos a través de directori</c:v>
                  </c:pt>
                  <c:pt idx="85">
                    <c:v>La entidad no realiza desarrollo</c:v>
                  </c:pt>
                  <c:pt idx="86">
                    <c:v>La entidad no realiza desarrollo</c:v>
                  </c:pt>
                  <c:pt idx="87">
                    <c:v>No se han cambiado las plataformas </c:v>
                  </c:pt>
                  <c:pt idx="88">
                    <c:v>La entidad no realiza desarrollo</c:v>
                  </c:pt>
                  <c:pt idx="89">
                    <c:v>La entidad no realiza desarrollo</c:v>
                  </c:pt>
                  <c:pt idx="90">
                    <c:v>la entidad no realiza desarroolo pero si se supervisa el ingreso a los sistemas y servidores</c:v>
                  </c:pt>
                  <c:pt idx="91">
                    <c:v>Se definen los lineamientos de propiedad intelectual y material así como los derechos del código,  se realza seguimiento a los entregables de acuerdo a los terminis y obligaciones en los contratos, </c:v>
                  </c:pt>
                  <c:pt idx="92">
                    <c:v>La entidad no realiza desarrollo</c:v>
                  </c:pt>
                  <c:pt idx="93">
                    <c:v>Se realizan pruebas de los sistemas de información ya latentes</c:v>
                  </c:pt>
                  <c:pt idx="99">
                    <c:v>Procedimientos para registro de incidentes
politica de seguridad.
Se tiene creado correo de soporte para la comunicación de incidentes
se tienen definicdos y claros los lideres de procesos.
</c:v>
                  </c:pt>
                  <c:pt idx="100">
                    <c:v>Se han identificado los casos de incidentes de seguridad asociados a la plataforma tecnológica y los mismos han sido documentados.
Se establecieron opciones de mejoramiento y se encuentran registrados en el plan unico de mejoramiento - PUMI</c:v>
                  </c:pt>
                  <c:pt idx="101">
                    <c:v>politica de seguridad de la información.
Reportes de correos spam o sospechosos</c:v>
                  </c:pt>
                  <c:pt idx="102">
                    <c:v>los incidentes de Informática se han identificado y documentado, frente a los más criticos se tienen planes de mitigación, mediante la contratación de obra de red eléctrica regulada y  la implementación de la red de datos wifi</c:v>
                  </c:pt>
                  <c:pt idx="103">
                    <c:v>Se genera documentación de los incidentes.
Se han tomado medidas de fondo para resolver los incidentes y eliminar la causa raíz definitivamente.
Se ha generado backup full de todos los servidores para que se pueda restaurar como contingencia. 
Se está real</c:v>
                  </c:pt>
                  <c:pt idx="104">
                    <c:v>Se genera documentación de los incidentes y se identifica la causa posible así como se documenta la solución dada, sin embargo en incidentes similares se ha encontrado que la misma solución no aplica.</c:v>
                  </c:pt>
                  <c:pt idx="105">
                    <c:v>Está definidos en los procedimientos los responsables de cada documento según cada proceso.
Las cadenas de custodia se hacen según las TRD</c:v>
                  </c:pt>
                </c:lvl>
                <c:lvl>
                  <c:pt idx="3">
                    <c:v>Revisar que la política contenga lo siguiente:
a) los requisitos de seguridad para las aplicaciones del negocio;
b) las políticas para la divulgación y autorización de la información, y los niveles de seguridad de la información y de clasificación de la in</c:v>
                  </c:pt>
                  <c:pt idx="4">
                    <c:v>Revisar la política relacionada con el uso de redes y de servicios de red y verificar que incluya:
a) las redes y servicios de red a los que se permite el acceso;
b) los procedimientos de autorización para determinar a quién se permite el acceso a qué rede</c:v>
                  </c:pt>
                  <c:pt idx="6">
                    <c:v>Revisar el proceso para la gestión y la identificación de los usuarios que incluya:
a) Identificaciones únicas para los usuarios, que les permita estar vinculados a sus acciones y mantener la responsabilidad por ellas; el uso de identificaciones compartida</c:v>
                  </c:pt>
                  <c:pt idx="7">
                    <c:v>Revisar el proceso para asignar o revocar los derechos de acceso otorgados a las identificaciones de usuario que incluya:
a) obtener la autorización del propietario del sistema de información o del servicio para el uso del sistema de información o servicio</c:v>
                  </c:pt>
                  <c:pt idx="8">
                    <c:v>Revisar la asignación de derechos de acceso privilegiado a través de  un proceso de autorización formal de acuerdo con la política de control de acceso pertinente. el proceso debe incluir los siguientes pasos:
a) Identificar los derechos de acceso privileg</c:v>
                  </c:pt>
                  <c:pt idx="9">
                    <c:v>Revisar el proceso, que incluya:
a) establecer la firma de una declaración para mantener confidencial la información de autenticación secreta personal, y mantener la información de autenticación secreta del grupo (cuando es compartida) únicamente dentro de</c:v>
                  </c:pt>
                  <c:pt idx="10">
                    <c:v>Revisar los derechos de acceso que incluya:
a) examinar los derechos de acceso de los usuarios periódicamente y después de cualquier cambio, promoción, cambio a un cargo a un nivel inferior, o terminación del empleo;
b) establecer que los derechos de acces</c:v>
                  </c:pt>
                  <c:pt idx="11">
                    <c:v>Revisar los derechos de acceso a la información y a los activos asociados con instalaciones de procesamiento de información, antes de que el empleo termine o cambie, dependiendo de la evaluación de factores de riesgo que incluya:
a) terminación o cambio lo</c:v>
                  </c:pt>
                  <c:pt idx="13">
                    <c:v>Revisar si el proceso de notificación a usuarios incluye:
a) Mantener la confidencialidad de la información de autenticación secreta, asegurándose de que no sea divulgada a ninguna otra parte, incluidas las personas con autoridad;
b) evitar llevar un regis</c:v>
                  </c:pt>
                  <c:pt idx="15">
                    <c:v>Revisar las restricciones de acceso a través de la aplicación individual del negocio y de acuerdo con la política de control de acceso definida; que incluya:
a) suministrar menús para controlar el acceso a las funciones de sistemas de aplicaciones;
b) cont</c:v>
                  </c:pt>
                  <c:pt idx="16">
                    <c:v>Revisar el procedimiento de ingreso que incluya:
a) no visualizar los identificadores del sistema o de la aplicación sino hasta que el proceso de ingreso se haya completado exitosamente;
b) visualizar una advertencia general acerca de que sólo los usuarios</c:v>
                  </c:pt>
                  <c:pt idx="17">
                    <c:v>Revisar el sistema de gestión de contraseñas que incluya:
a) cumplir el uso de identificaciones y contraseñas de usuarios individuales para mantener la rendición de cuentas;
b) permitir que los usuarios seleccionen y cambien sus propias contraseñas e inclu</c:v>
                  </c:pt>
                  <c:pt idx="18">
                    <c:v>Revisar las directrices para el uso de programas utilitarios con la capacidad de anular los controles de sistemas y de aplicaciones, que incluyan.
a) utilizar procedimientos de identificación, autenticación y autorización para los programas utilitarios;
b)</c:v>
                  </c:pt>
                  <c:pt idx="19">
                    <c:v>Revisar el procedimiento para la gestión de códigos fuente de los programas, que incluya:
a) definir en donde sea posible, las librerías de fuentes de programas no se deben mantener en los sistemas operativos;
b) gestionar los códigos fuente de los program</c:v>
                  </c:pt>
                  <c:pt idx="23">
                    <c:v>Revisar la política sobre el uso de la criptográfica, que incluya:
a) establecer el enfoque de la dirección con relación al uso de controles criptográficos en toda la organización, incluyendo los principios generales bajo los cuales se deben proteger la  i</c:v>
                  </c:pt>
                  <c:pt idx="24">
                    <c:v>Revisar el sistema de gestión de llaves que debe estar basado en un grupo establecido de normas, procedimientos y métodos seguros para:
a) generar llaves para diferentes sistemas criptográficos y diferentes aplicaciones;
b) generar y obtener certificados d</c:v>
                  </c:pt>
                  <c:pt idx="28">
                    <c:v>Revisar las directrices relacionadas con los perímetros de seguridad física:
a) definir los perímetros de seguridad, y el emplazamiento y fortaleza de cada uno de los perímetros deben depender de los requisitos de seguridad de los activos dentro del períme</c:v>
                  </c:pt>
                  <c:pt idx="29">
                    <c:v>Revisar los controles de acceso físico y las siguientes directrices: 
a) tener un registro de la fecha y hora de entrada y salida de los visitantes, y todos los visitantes deben ser supervisados a menos que su acceso haya sido aprobado previamente; solo se</c:v>
                  </c:pt>
                  <c:pt idx="30">
                    <c:v>Revisar las siguientes directrices relacionadas con la seguridad a oficinas, recintos e instalaciones: 
a) establecer que las instalaciones clave deben estar ubicadas de manera que se impida el acceso del público; 
b) definir donde sea aplicable, las edifi</c:v>
                  </c:pt>
                  <c:pt idx="31">
                    <c:v>De acuerdo a la NIST deben identificarse los elementos de resiliencia para soportar la entrega de los servicios críticos de la entidad.</c:v>
                  </c:pt>
                  <c:pt idx="32">
                    <c:v>Revisar trabajo en área segura y las siguientes directrices: 
a) establecer que el personal solo debe conocer de la existencia de un área segura o de actividades dentro de un área segura, con base en lo que necesita conocer; 
b) definir que el trabajo no s</c:v>
                  </c:pt>
                  <c:pt idx="33">
                    <c:v>Revisar las siguientes directrices: 
a) establecer que el acceso al área de despacho y de carga desde el exterior de la edificación se debería restringir al personal identificado y autorizado; 
b) definir que el área de despacho y carga se debe diseñar de </c:v>
                  </c:pt>
                  <c:pt idx="35">
                    <c:v>Revisar las siguientes directrices para proteger los equipos: 
a) establecer que los equipos están ubicados de manera que se minimice el acceso innecesario a las áreas de trabajo; 
b) definir que las instalaciones de procesamiento de la información que man</c:v>
                  </c:pt>
                  <c:pt idx="36">
                    <c:v>Revisar los servicios de suministro (electricidad, telecomunicaciones, suministro de agua, gas, alcantarillado, ventilación y aire acondicionado) para que cumplan: 
a) cumplir con las especificaciones de los fabricantes de equipos y con los requisitos lega</c:v>
                  </c:pt>
                  <c:pt idx="37">
                    <c:v>Revisar las siguientes directrices para seguridad del cableado: 
a) establecer que las líneas de potencia y de telecomunicaciones que entran a instalaciones de procesamiento de información deben ser subterráneas en donde sea posible, o deben contar con una</c:v>
                  </c:pt>
                  <c:pt idx="38">
                    <c:v>Revisar las siguientes directrices para mantenimiento de equipos: 
a) mantener los equipos de acuerdo con los intervalos y especificaciones de servicio recomendados por el proveedor; 
b) establecer que solo el personal de mantenimiento autorizado debería l</c:v>
                  </c:pt>
                  <c:pt idx="39">
                    <c:v>Revisar las siguientes directrices para el retiro de activos: 
a) identificar a los empleados y usuarios de partes externas que tienen autoridad para permitir el retiro de activos del sitio; 
b) establecer los límites de tiempo para el retiro de activos y </c:v>
                  </c:pt>
                  <c:pt idx="40">
                    <c:v>De acuerdo a la NIST se deben catalogar los sistemas de información externos.
Revisar las siguientes directrices para proteger los equipos fuera de las instalaciones: 
a) establecer que los equipos y medios retirados de las instalaciones no se deben dejar </c:v>
                  </c:pt>
                  <c:pt idx="41">
                    <c:v>Revisar las siguientes directrices del proceso de borrado de discos y de encriptación del disco (para evitar la divulgación de la información confidencial cuando se dispone del equipo o se le da un destino diferente, siempre y cuando): 
a) establecer que e</c:v>
                  </c:pt>
                  <c:pt idx="42">
                    <c:v>Revisar que el procedimiento equipos de usuarios desatendidos incluya: 
a) establecer que se cierren las sesiones activas cuando hayan terminado, a menos que se puedan asegurar mediante un mecanismo de bloqueo apropiado (un protector de pantalla protegido </c:v>
                  </c:pt>
                  <c:pt idx="43">
                    <c:v>Revisar las siguientes directrices para escritorio limpio: 
a) establecer que la información sensible o crítica del negocio, (sobre papel o en un medio de almacenamiento electrónico), se guarda bajo llave (idealmente, en una caja fuerte o en un gabinete u </c:v>
                  </c:pt>
                  <c:pt idx="46">
                    <c:v>
</c:v>
                  </c:pt>
                  <c:pt idx="47">
                    <c:v>Revisar los procedimientos de operación con instrucciones operacionales, que incluyen: 
a) instalar y configurar sistemas; 
b) establecer el procesamiento y manejo de información, tanto automático como manual; 
c) establecer la gestión de las copias de res</c:v>
                  </c:pt>
                  <c:pt idx="48">
                    <c:v>Revisar los procedimientos de control de cambios, que incluyen: 
a) Identificar y registrar los cambios significativos; 
b) Planificar y puesta a prueba de los cambios; 
c) Valorar los impactos potenciales, incluidos los impactos de estos cambios en la seg</c:v>
                  </c:pt>
                  <c:pt idx="49">
                    <c:v>Revisar los procedimientos para la gestión de la demanda de capacidad, que incluyen: 
a) Eliminar datos obsoletos (espacio en disco);
b) realizar cierre definitivo de aplicaciones, sistemas, bases de datos o ambientes;
c) optimizar cronogramas y procesos d</c:v>
                  </c:pt>
                  <c:pt idx="50">
                    <c:v>Revisar los procedimientos para la separación de ambientes, que incluyen:  
a) definir y documentar las reglas para la transferencia de software del estatus de desarrollo al de operaciones. 
b) establecer que el software de desarrollo y de operaciones debe</c:v>
                  </c:pt>
                  <c:pt idx="52">
                    <c:v>Revisar las siguientes directrices: 
a) establecer una política formal que prohíba el uso de software no autorizado; 
b) implementar controles para evitar o detectar el uso de software no autorizado (listas blancas de aplicaciones); 
b) implementar control</c:v>
                  </c:pt>
                  <c:pt idx="54">
                    <c:v>Revisar las siguientes directrices: 
a) producir registros exactos y completos de las copias de respaldo, y procedimientos de restauración documentados; 
b) establecer la cobertura (copias de respaldo completas o diferenciales) y la frecuencia con que se h</c:v>
                  </c:pt>
                  <c:pt idx="56">
                    <c:v>Revisar los registros de eventos que incluyan: 
a) identificar los usuarios; 
b) establecer las actividades del sistema; 
c) definir las fechas, horas y detalles de los eventos clave, ( entrada y salida); 
d) identificar el dispositivo o ubicación, si es p</c:v>
                  </c:pt>
                  <c:pt idx="57">
                    <c:v>Revisar los procedimientos y controles dirigidos a proteger contra cambios no autorizados de la información del registro y contra problemas con la instalación de registro, que incluya: 
a) verificar todas las alteraciones a los tipos de mensaje que se regi</c:v>
                  </c:pt>
                  <c:pt idx="58">
                    <c:v>Revisar los registros de las actividades del administrador y del operador del sistema, los registros se deben proteger y revisar con regularidad.</c:v>
                  </c:pt>
                  <c:pt idx="59">
                    <c:v>Revisar se deberían sincronizar con una única fuente de referencia de tiempo Los relojes de todos los sistemas de procesamiento de información pertinentes dentro de una organización o ámbito de seguridad se deberían sincronizar con una única fuente de refe</c:v>
                  </c:pt>
                  <c:pt idx="61">
                    <c:v>Revisar las siguientes directrices para control de software operacional: 
a) actualizar el software operacional, aplicaciones y bibliotecas de programas solo la debe llevar a cabo administradores entrenados, con autorización apropiada de la dirección; 
b) </c:v>
                  </c:pt>
                  <c:pt idx="63">
                    <c:v>Revisar las siguientes directrices para vulnerabilidades técnicas: 
a) definir y establecer los roles y responsabilidades asociados con la gestión de la vulnerabilidad técnica, incluido el seguimiento de la vulnerabilidad, la valoración de riesgos de vulne</c:v>
                  </c:pt>
                  <c:pt idx="64">
                    <c:v>Revisar las restricciones y las reglas para la instalación de software por parte de los usuarios.</c:v>
                  </c:pt>
                  <c:pt idx="66">
                    <c:v>Revisar las siguientes directrices para las auditorias de sistemas de información: 
a) establecer los requisitos de auditoría para acceso a sistemas y a datos se debe acordar con la dirección apropiada; 
b) definir el alcance de las pruebas técnicas de aud</c:v>
                  </c:pt>
                  <c:pt idx="70">
                    <c:v>Revisar las siguientes directrices para la gestión de seguridad de redes: 
a) establecer las responsabilidades y procedimientos para la gestión de equipos de redes; 
b) definir la responsabilidad operacional por las redes se debería separar de las operacio</c:v>
                  </c:pt>
                  <c:pt idx="71">
                    <c:v>Revisar las siguientes directrices para la seguridad de los servicios de red: 
a) establecer la tecnología aplicada a la seguridad de servicios de red, tales como autenticación, encriptación y controles de conexión de red; 
b) definir los parámetros técnic</c:v>
                  </c:pt>
                  <c:pt idx="72">
                    <c:v>De acuerdo a NIST se debe proteger la integridad de las redes incorporando segregación donde se requiera.</c:v>
                  </c:pt>
                  <c:pt idx="74">
                    <c:v>De acuerdo a la NIST: Se deben mapear los flujos de comunicaciones y datos para poder cumplir con este ítem.
Revisar las siguientes directrices:
a) definir los procedimientos diseñados para proteger la información transferida contra interceptación, copiado</c:v>
                  </c:pt>
                  <c:pt idx="75">
                    <c:v>Revisar las siguientes directrices para transferencia segura de la información: 
a) establecer las responsabilidades de la dirección para controlar y notificar la transmisión, despacho y recibo; 
b) definir los procedimientos para asegurar trazabilidad y n</c:v>
                  </c:pt>
                  <c:pt idx="76">
                    <c:v>Revisar las siguientes directrices para mensajería electrónica: 
a) definir la protección de mensajes contra acceso no autorizado, modificación o denegación del servicio proporcionales al esquema de clasificación adoptado por la organización; 
b) asegurar </c:v>
                  </c:pt>
                  <c:pt idx="77">
                    <c:v>Revisar las siguientes directrices para acuerdos de confidencialidad:  
a) definir la información que se va a proteger (información confidencial); 
b) determinar la duración esperada de un acuerdo, incluidos los casos en los que podría ser necesario manten</c:v>
                  </c:pt>
                  <c:pt idx="81">
                    <c:v>Revisar las siguientes directrices para análisis y especificaciones de requisitos de seguridad de la información:
a) establecer el nivel de confianza requerido con relación a la identificación declarada de los usuarios, para obtener los requisitos de auten</c:v>
                  </c:pt>
                  <c:pt idx="82">
                    <c:v>Revisar las siguientes directrices para la seguridad de servicios de las aplicaciones en redes públicas:
a) definir el nivel de confianza que cada parte requiere con relación a la identidad declarada por la otra parte, (por medio de autenticación); 
b) est</c:v>
                  </c:pt>
                  <c:pt idx="83">
                    <c:v>Revisar las siguientes directrices protección de transacciones de los servicios de las aplicaciones:
a) definir el uso de firmas electrónicas por cada una de las partes involucradas en la transacción; 
b) establecer todos los aspectos de la transacción, es</c:v>
                  </c:pt>
                  <c:pt idx="85">
                    <c:v>Revisar las siguientes directrices política de desarrollo seguro:
a) definir la seguridad del ambiente de desarrollo; 
b) orientar la seguridad en el ciclo de vida de desarrollo del software: 
1) definir la seguridad en la metodología de desarrollo de soft</c:v>
                  </c:pt>
                  <c:pt idx="86">
                    <c:v>Revisar las siguientes directrices procedimientos control de cambio en sistemas:
a) llevar un registro de los niveles de autorización acordados; 
b) asegurar que los cambios se presenten a los usuarios autorizados; 
c) revisar los controles y procedimiento</c:v>
                  </c:pt>
                  <c:pt idx="87">
                    <c:v>Revisar las siguientes directrices revisión técnica de las aplicaciones después de cambios en la plataforma de operación:
a) revisar los procedimientos de integridad y control de aplicaciones para asegurar que no estén comprometidos debido a los cambios en</c:v>
                  </c:pt>
                  <c:pt idx="88">
                    <c:v>Revisar las siguientes directrices restricciones en los cambios a los paquetes de software:
a) definir el riesgo de que los procesos de integridad y los controles incluidos se vean comprometidos; 
b) obtener el consentimiento del vendedor; 
c) obtener del </c:v>
                  </c:pt>
                  <c:pt idx="89">
                    <c:v>Revisar la documentación y los principios para la construcción de sistemas seguros, y aplicarlos a cualquier actividad de implementación de sistemas de información.</c:v>
                  </c:pt>
                  <c:pt idx="90">
                    <c:v>Revisar las siguientes directrices para ambiente de desarrollo seguro: 
a) carácter sensible de los datos que el sistema va a procesar, almacenar y transmitir; 
b) definir los requisitos externos e internos aplicables, (reglamentaciones o políticas); 
c) d</c:v>
                  </c:pt>
                  <c:pt idx="91">
                    <c:v>Revisar las siguientes directrices desarrollo contratado externamente: 
a) definir los acuerdos de licenciamiento, propiedad de los códigos y derechos de propiedad intelectual relacionados con el contenido contratado externamente; 
b) establecer los requis</c:v>
                  </c:pt>
                  <c:pt idx="92">
                    <c:v>Verifique en una muestra que para pasar a producción los desarrollos se realizan pruebas de seguridad. También verifique que los procesos de detección de incidentes son probados periódicamente.</c:v>
                  </c:pt>
                  <c:pt idx="93">
                    <c:v>Revisar las pruebas de aceptación de sistemas, para los sistemas de información nuevos, actualizaciones y nuevas versiones, se deberían establecer programas de prueba para aceptación y criterios de aceptación relacionados.</c:v>
                  </c:pt>
                  <c:pt idx="95">
                    <c:v>Revisar las siguientes directrices para protección de datos de prueba:
a) establecer los procedimientos de control de acceso, que se aplican a los sistemas de aplicación operacionales, se debe aplicar también a los sistemas de aplicación de pruebas; 
b) te</c:v>
                  </c:pt>
                  <c:pt idx="99">
                    <c:v>Revisar las siguientes directrices responsabilidades y procedimientos:
a) establecer las responsabilidades de gestión, para asegurar que los siguientes procedimientos se desarrollan y comunican adecuadamente dentro de la organización: 
1) los procedimiento</c:v>
                  </c:pt>
                  <c:pt idx="100">
                    <c:v>Revisar las siguientes directrices reporte de eventos de seguridad de la información:
a) establecer un control de seguridad ineficaz; 
b) definir la violación de la integridad, confidencialidad o expectativas de disponibilidad de la información; 
c) defini</c:v>
                  </c:pt>
                  <c:pt idx="101">
                    <c:v>Observe si los eventos son reportados de forma consistente en toda la entidad de acuerdo a los criterios establecidos.</c:v>
                  </c:pt>
                  <c:pt idx="102">
                    <c:v>Revise si los eventos de SI detectados son analizados para determinar si constituyen un incidentes de seguridad de la información y entender los objetivos del ataque y sus métodos.
Evidencia si los incidentes son categorizados y se cuenta con planes de res</c:v>
                  </c:pt>
                  <c:pt idx="103">
                    <c:v>Revisar las siguientes directrices para respuesta a incidentes de seguridad de la información:
a) Los incidentes son contenidos y la probabilidad de que vuelvan a ocurrir mitigada.
b) Se debe contar con un plan de recuperación de incidentes durante o despu</c:v>
                  </c:pt>
                  <c:pt idx="104">
                    <c:v>De acuerdo a la NIST se debe entender cual fue el impacto del incidente. Las lecciones aprendidas deben ser usadas para actualizar los planes de respuesta a los incidentes de SI. 
Tenga en cuenta para la calificación:
La Entidad aprende continuamente sobr</c:v>
                  </c:pt>
                  <c:pt idx="105">
                    <c:v>Revisar las siguientes directrices para recolección de evidencia:
a) definir la cadena de custodia; 
b) establecer la seguridad de la evidencia; 
c) definir la seguridad del personal; 
d) definir los roles y responsabilidades del personal involucrado; 
e) </c:v>
                  </c:pt>
                </c:lvl>
                <c:lvl>
                  <c:pt idx="3">
                    <c:v>PR.DS-5</c:v>
                  </c:pt>
                  <c:pt idx="4">
                    <c:v>PR.AC-4
PR.DS-5
PR.PT-3</c:v>
                  </c:pt>
                  <c:pt idx="6">
                    <c:v>PR.AC-1</c:v>
                  </c:pt>
                  <c:pt idx="7">
                    <c:v>PR.AC-1</c:v>
                  </c:pt>
                  <c:pt idx="8">
                    <c:v>PR.AC-4
PR.DS-5</c:v>
                  </c:pt>
                  <c:pt idx="9">
                    <c:v>PR.AC-1</c:v>
                  </c:pt>
                  <c:pt idx="13">
                    <c:v>PR.AC-1</c:v>
                  </c:pt>
                  <c:pt idx="15">
                    <c:v>PR.AC-4
PR.DS-5</c:v>
                  </c:pt>
                  <c:pt idx="16">
                    <c:v>PR.AC-1</c:v>
                  </c:pt>
                  <c:pt idx="17">
                    <c:v>PR.AC-1</c:v>
                  </c:pt>
                  <c:pt idx="18">
                    <c:v>PR.AC-4
PR.DS-5</c:v>
                  </c:pt>
                  <c:pt idx="19">
                    <c:v>PR.DS-5</c:v>
                  </c:pt>
                  <c:pt idx="28">
                    <c:v>PR.AC-2</c:v>
                  </c:pt>
                  <c:pt idx="29">
                    <c:v>PR.AC-2
PR.MA-1</c:v>
                  </c:pt>
                  <c:pt idx="31">
                    <c:v>ID.BE-5
PR.AC-2
PR.IP-5</c:v>
                  </c:pt>
                  <c:pt idx="33">
                    <c:v>PR.AC-2</c:v>
                  </c:pt>
                  <c:pt idx="35">
                    <c:v>PR.IP-5</c:v>
                  </c:pt>
                  <c:pt idx="36">
                    <c:v>ID.BE-4
PR.IP-5</c:v>
                  </c:pt>
                  <c:pt idx="37">
                    <c:v>ID.BE-4
PR.AC-2
PR.IP-5</c:v>
                  </c:pt>
                  <c:pt idx="38">
                    <c:v>PR.MA-1
PR.MA-2</c:v>
                  </c:pt>
                  <c:pt idx="39">
                    <c:v>PR.MA-1</c:v>
                  </c:pt>
                  <c:pt idx="40">
                    <c:v>ID.AM-4</c:v>
                  </c:pt>
                  <c:pt idx="41">
                    <c:v>PR.DS-3
PR.IP-6</c:v>
                  </c:pt>
                  <c:pt idx="43">
                    <c:v>PR.PT-2</c:v>
                  </c:pt>
                  <c:pt idx="48">
                    <c:v>PR.IP-1
PR.IP-3</c:v>
                  </c:pt>
                  <c:pt idx="49">
                    <c:v>ID.BE-4</c:v>
                  </c:pt>
                  <c:pt idx="50">
                    <c:v>PR.DS-7</c:v>
                  </c:pt>
                  <c:pt idx="52">
                    <c:v>PR.DS-6
DE.CM-4
RS.MI-2</c:v>
                  </c:pt>
                  <c:pt idx="54">
                    <c:v>PR.DS-4
PR.IP-4</c:v>
                  </c:pt>
                  <c:pt idx="56">
                    <c:v>PR.PT-1
DE.CM-3
RS.AN-1</c:v>
                  </c:pt>
                  <c:pt idx="57">
                    <c:v>PR.PT-1</c:v>
                  </c:pt>
                  <c:pt idx="58">
                    <c:v>PR.PT-1
RS.AN-1</c:v>
                  </c:pt>
                  <c:pt idx="59">
                    <c:v>PR.PT-1</c:v>
                  </c:pt>
                  <c:pt idx="61">
                    <c:v>PR.DS-6
PR.IP-1
PR.IP-3
DE.CM-5</c:v>
                  </c:pt>
                  <c:pt idx="63">
                    <c:v>ID.RA-1
ID.RA-5
PR.IP-12
DE.CM-8
RS.MI-3</c:v>
                  </c:pt>
                  <c:pt idx="64">
                    <c:v>PR.IP-1
PR.IP-3</c:v>
                  </c:pt>
                  <c:pt idx="70">
                    <c:v>PR.AC-3
PR.AC-5
PR.DS-2
PR.PT-4</c:v>
                  </c:pt>
                  <c:pt idx="72">
                    <c:v>PR.AC-5
PR.DS-5</c:v>
                  </c:pt>
                  <c:pt idx="74">
                    <c:v>ID.AM-3
PR.AC-5
PR.AC-3
PR.DS-2
PR.DS-5
PR.PT-4</c:v>
                  </c:pt>
                  <c:pt idx="76">
                    <c:v>PR.DS-2
PR.DS-5</c:v>
                  </c:pt>
                  <c:pt idx="77">
                    <c:v>PR.DS-5</c:v>
                  </c:pt>
                  <c:pt idx="81">
                    <c:v>PR.IP-2</c:v>
                  </c:pt>
                  <c:pt idx="82">
                    <c:v>PR.DS-2
PR.DS-5
PR.DS-6</c:v>
                  </c:pt>
                  <c:pt idx="83">
                    <c:v>PR.DS-2
PR.DS-5
PR.DS-6</c:v>
                  </c:pt>
                  <c:pt idx="85">
                    <c:v>PR.IP-2</c:v>
                  </c:pt>
                  <c:pt idx="86">
                    <c:v>PR.IP-1
PR.IP-3</c:v>
                  </c:pt>
                  <c:pt idx="87">
                    <c:v>PR.IP-1</c:v>
                  </c:pt>
                  <c:pt idx="88">
                    <c:v>PR.IP-1</c:v>
                  </c:pt>
                  <c:pt idx="89">
                    <c:v>PR.IP-2</c:v>
                  </c:pt>
                  <c:pt idx="91">
                    <c:v>DE.CM-6</c:v>
                  </c:pt>
                  <c:pt idx="92">
                    <c:v>DE.DP-3</c:v>
                  </c:pt>
                  <c:pt idx="99">
                    <c:v>PR.IP-9
DE.AE-2
RS.CO-1</c:v>
                  </c:pt>
                  <c:pt idx="100">
                    <c:v>DE.DP-4</c:v>
                  </c:pt>
                  <c:pt idx="101">
                    <c:v>RS.CO-2</c:v>
                  </c:pt>
                  <c:pt idx="102">
                    <c:v>DE.AE-2
RS.AN-4</c:v>
                  </c:pt>
                  <c:pt idx="103">
                    <c:v>RS.RP-1
RS.AN-1
RS.MI-2
RC.RP-1
RC.RP-1</c:v>
                  </c:pt>
                  <c:pt idx="104">
                    <c:v>DE.DP-5
RS.AN-2
RS.IM-1</c:v>
                  </c:pt>
                  <c:pt idx="105">
                    <c:v>RS.AN-3</c:v>
                  </c:pt>
                </c:lvl>
                <c:lvl>
                  <c:pt idx="1">
                    <c:v>Componente planificación y modelo de madurez nivel gestionado</c:v>
                  </c:pt>
                  <c:pt idx="2">
                    <c:v>Modelo de madurez definido</c:v>
                  </c:pt>
                  <c:pt idx="5">
                    <c:v>Modelo de madurez gestionado cuantitativamente</c:v>
                  </c:pt>
                  <c:pt idx="12">
                    <c:v>Modelo de madurez definido</c:v>
                  </c:pt>
                  <c:pt idx="14">
                    <c:v>Modelo de madurez gestionado cuantitativamente</c:v>
                  </c:pt>
                  <c:pt idx="22">
                    <c:v>Modelo de madurez gestionado cuantitativamente</c:v>
                  </c:pt>
                  <c:pt idx="27">
                    <c:v>Modelo de madurez definido</c:v>
                  </c:pt>
                  <c:pt idx="32">
                    <c:v>Componente planeación</c:v>
                  </c:pt>
                  <c:pt idx="34">
                    <c:v>Modelo de madurez definido</c:v>
                  </c:pt>
                  <c:pt idx="46">
                    <c:v>Modelo de madurez definido</c:v>
                  </c:pt>
                  <c:pt idx="52">
                    <c:v>Modelo de madurez gestionado</c:v>
                  </c:pt>
                  <c:pt idx="53">
                    <c:v>Modelo de madurez gestionado</c:v>
                  </c:pt>
                  <c:pt idx="55">
                    <c:v>Modelo de madurez gestionado cuantitativamente</c:v>
                  </c:pt>
                  <c:pt idx="56">
                    <c:v>Modelo de madurez gestionado cuantitativamente</c:v>
                  </c:pt>
                  <c:pt idx="60">
                    <c:v>Modelo de madurez definido</c:v>
                  </c:pt>
                  <c:pt idx="62">
                    <c:v>Modelo de madurez gestionado</c:v>
                  </c:pt>
                  <c:pt idx="65">
                    <c:v>Modelo de madurez gestionado cuantitativamente</c:v>
                  </c:pt>
                  <c:pt idx="69">
                    <c:v>Modelo de madurez definido</c:v>
                  </c:pt>
                  <c:pt idx="73">
                    <c:v>Modelo de madurez definido</c:v>
                  </c:pt>
                  <c:pt idx="80">
                    <c:v>Modelo de madurez definido</c:v>
                  </c:pt>
                  <c:pt idx="84">
                    <c:v>Modelo de madurez definido</c:v>
                  </c:pt>
                  <c:pt idx="92">
                    <c:v>Modelo de madurez gestionado cuantitativamente</c:v>
                  </c:pt>
                  <c:pt idx="94">
                    <c:v>Modelo de madurez definido</c:v>
                  </c:pt>
                  <c:pt idx="100">
                    <c:v>Modelo de madurez definido</c:v>
                  </c:pt>
                  <c:pt idx="101">
                    <c:v>Modelo de madurez definido</c:v>
                  </c:pt>
                  <c:pt idx="102">
                    <c:v>Madurez Inicial</c:v>
                  </c:pt>
                  <c:pt idx="103">
                    <c:v>Modelo de madurez gestionado cuantitativamente</c:v>
                  </c:pt>
                  <c:pt idx="104">
                    <c:v>Modelo de madurez gestionado cuantitativamente</c:v>
                  </c:pt>
                  <c:pt idx="105">
                    <c:v>Modelo de madurez gestionado
Modelo de madurez definido</c:v>
                  </c:pt>
                </c:lvl>
                <c:lvl>
                  <c:pt idx="1">
                    <c:v>A.9</c:v>
                  </c:pt>
                  <c:pt idx="2">
                    <c:v>A.9.1</c:v>
                  </c:pt>
                  <c:pt idx="3">
                    <c:v>A.9.1.1</c:v>
                  </c:pt>
                  <c:pt idx="4">
                    <c:v>A.9.1.2</c:v>
                  </c:pt>
                  <c:pt idx="5">
                    <c:v>A.9.2 </c:v>
                  </c:pt>
                  <c:pt idx="6">
                    <c:v>A.9.2.1 </c:v>
                  </c:pt>
                  <c:pt idx="7">
                    <c:v>A.9.2.2</c:v>
                  </c:pt>
                  <c:pt idx="8">
                    <c:v>A.9.2.3</c:v>
                  </c:pt>
                  <c:pt idx="9">
                    <c:v>A.9.2.4</c:v>
                  </c:pt>
                  <c:pt idx="10">
                    <c:v>A.9.2.5</c:v>
                  </c:pt>
                  <c:pt idx="11">
                    <c:v>A.9.2.6</c:v>
                  </c:pt>
                  <c:pt idx="12">
                    <c:v>A.9.3 </c:v>
                  </c:pt>
                  <c:pt idx="13">
                    <c:v>A.9.3.1 </c:v>
                  </c:pt>
                  <c:pt idx="14">
                    <c:v>A.9.4 </c:v>
                  </c:pt>
                  <c:pt idx="15">
                    <c:v>A.9.4.1 </c:v>
                  </c:pt>
                  <c:pt idx="16">
                    <c:v>A.9.4.2</c:v>
                  </c:pt>
                  <c:pt idx="17">
                    <c:v>A.9.4.3</c:v>
                  </c:pt>
                  <c:pt idx="18">
                    <c:v>A.9.4.4</c:v>
                  </c:pt>
                  <c:pt idx="19">
                    <c:v>A.9.4.5 </c:v>
                  </c:pt>
                  <c:pt idx="21">
                    <c:v>A.10</c:v>
                  </c:pt>
                  <c:pt idx="22">
                    <c:v>A.10.1 </c:v>
                  </c:pt>
                  <c:pt idx="23">
                    <c:v>A.10.1.1 </c:v>
                  </c:pt>
                  <c:pt idx="24">
                    <c:v>A.10.1.2</c:v>
                  </c:pt>
                  <c:pt idx="26">
                    <c:v>A.11</c:v>
                  </c:pt>
                  <c:pt idx="27">
                    <c:v>A.11.1</c:v>
                  </c:pt>
                  <c:pt idx="28">
                    <c:v>A.11.1.1 </c:v>
                  </c:pt>
                  <c:pt idx="29">
                    <c:v>A.11.1.2 </c:v>
                  </c:pt>
                  <c:pt idx="30">
                    <c:v>A.11.1.3</c:v>
                  </c:pt>
                  <c:pt idx="31">
                    <c:v>A.11.1.4</c:v>
                  </c:pt>
                  <c:pt idx="32">
                    <c:v>A.11.1.5 </c:v>
                  </c:pt>
                  <c:pt idx="33">
                    <c:v>A.11.1.6</c:v>
                  </c:pt>
                  <c:pt idx="34">
                    <c:v>A.11.2 </c:v>
                  </c:pt>
                  <c:pt idx="35">
                    <c:v>A.11.2.1 </c:v>
                  </c:pt>
                  <c:pt idx="36">
                    <c:v>A.11.2.2</c:v>
                  </c:pt>
                  <c:pt idx="37">
                    <c:v>A.11.2.3 </c:v>
                  </c:pt>
                  <c:pt idx="38">
                    <c:v>A.11.2.4 </c:v>
                  </c:pt>
                  <c:pt idx="39">
                    <c:v>A.11.2.5</c:v>
                  </c:pt>
                  <c:pt idx="40">
                    <c:v>A.11.2.6</c:v>
                  </c:pt>
                  <c:pt idx="41">
                    <c:v>A.11.2.7</c:v>
                  </c:pt>
                  <c:pt idx="42">
                    <c:v>A.11.2.8 </c:v>
                  </c:pt>
                  <c:pt idx="43">
                    <c:v>A.11.2.9</c:v>
                  </c:pt>
                  <c:pt idx="45">
                    <c:v>A.12</c:v>
                  </c:pt>
                  <c:pt idx="46">
                    <c:v>A.12.1 </c:v>
                  </c:pt>
                  <c:pt idx="47">
                    <c:v>A.12.1.1 </c:v>
                  </c:pt>
                  <c:pt idx="48">
                    <c:v>A.12.1.2</c:v>
                  </c:pt>
                  <c:pt idx="49">
                    <c:v>A.12.1.3 </c:v>
                  </c:pt>
                  <c:pt idx="50">
                    <c:v>A.12.1.4 </c:v>
                  </c:pt>
                  <c:pt idx="51">
                    <c:v>A.12.2 </c:v>
                  </c:pt>
                  <c:pt idx="52">
                    <c:v>A.12.2.1 </c:v>
                  </c:pt>
                  <c:pt idx="53">
                    <c:v>A.12.3 </c:v>
                  </c:pt>
                  <c:pt idx="54">
                    <c:v>A.12.3.1 </c:v>
                  </c:pt>
                  <c:pt idx="55">
                    <c:v>A.12.4 </c:v>
                  </c:pt>
                  <c:pt idx="56">
                    <c:v>A.12.4.1 </c:v>
                  </c:pt>
                  <c:pt idx="57">
                    <c:v>A.12.4.2 </c:v>
                  </c:pt>
                  <c:pt idx="58">
                    <c:v>A.12.4.3 </c:v>
                  </c:pt>
                  <c:pt idx="59">
                    <c:v>A.12.4.4 </c:v>
                  </c:pt>
                  <c:pt idx="60">
                    <c:v>A.12.5</c:v>
                  </c:pt>
                  <c:pt idx="61">
                    <c:v>A.12.5.1 </c:v>
                  </c:pt>
                  <c:pt idx="62">
                    <c:v>A.12.6 </c:v>
                  </c:pt>
                  <c:pt idx="63">
                    <c:v>A.12.6.1 </c:v>
                  </c:pt>
                  <c:pt idx="64">
                    <c:v>A.12.6.2 </c:v>
                  </c:pt>
                  <c:pt idx="65">
                    <c:v>A.12.7 </c:v>
                  </c:pt>
                  <c:pt idx="66">
                    <c:v>A.12.7.1 </c:v>
                  </c:pt>
                  <c:pt idx="68">
                    <c:v>A.13</c:v>
                  </c:pt>
                  <c:pt idx="69">
                    <c:v>A.13.1 </c:v>
                  </c:pt>
                  <c:pt idx="70">
                    <c:v>A.13.1.1 </c:v>
                  </c:pt>
                  <c:pt idx="71">
                    <c:v>A.13.1.2 </c:v>
                  </c:pt>
                  <c:pt idx="72">
                    <c:v>A.13.1.3 </c:v>
                  </c:pt>
                  <c:pt idx="73">
                    <c:v>A.13.2</c:v>
                  </c:pt>
                  <c:pt idx="74">
                    <c:v>A.13.2.1 </c:v>
                  </c:pt>
                  <c:pt idx="75">
                    <c:v>A.13.2.2 </c:v>
                  </c:pt>
                  <c:pt idx="76">
                    <c:v>A.13.2.3 </c:v>
                  </c:pt>
                  <c:pt idx="77">
                    <c:v>A.13.2.4 </c:v>
                  </c:pt>
                  <c:pt idx="79">
                    <c:v>A.14</c:v>
                  </c:pt>
                  <c:pt idx="80">
                    <c:v>A.14.1 </c:v>
                  </c:pt>
                  <c:pt idx="81">
                    <c:v>A.14.1.1 </c:v>
                  </c:pt>
                  <c:pt idx="82">
                    <c:v>A.14.1.2 </c:v>
                  </c:pt>
                  <c:pt idx="83">
                    <c:v>A.14.1.3 </c:v>
                  </c:pt>
                  <c:pt idx="84">
                    <c:v>A.14.2 </c:v>
                  </c:pt>
                  <c:pt idx="85">
                    <c:v>A.14.2.1</c:v>
                  </c:pt>
                  <c:pt idx="86">
                    <c:v>A.14.2.2 </c:v>
                  </c:pt>
                  <c:pt idx="87">
                    <c:v>A.14.2.3 </c:v>
                  </c:pt>
                  <c:pt idx="88">
                    <c:v>A.14.2.4 </c:v>
                  </c:pt>
                  <c:pt idx="89">
                    <c:v>A.14.2.5 </c:v>
                  </c:pt>
                  <c:pt idx="90">
                    <c:v>A.14.2.6</c:v>
                  </c:pt>
                  <c:pt idx="91">
                    <c:v>A.14.2.7 </c:v>
                  </c:pt>
                  <c:pt idx="92">
                    <c:v>A.14.2.8</c:v>
                  </c:pt>
                  <c:pt idx="93">
                    <c:v>A.14.2.9 </c:v>
                  </c:pt>
                  <c:pt idx="94">
                    <c:v>A.14.3 </c:v>
                  </c:pt>
                  <c:pt idx="95">
                    <c:v>A.14.3.1 </c:v>
                  </c:pt>
                  <c:pt idx="97">
                    <c:v>A.16</c:v>
                  </c:pt>
                  <c:pt idx="98">
                    <c:v>A.16.1 </c:v>
                  </c:pt>
                  <c:pt idx="99">
                    <c:v>A.16.1.1 </c:v>
                  </c:pt>
                  <c:pt idx="100">
                    <c:v>A.16.1.2 </c:v>
                  </c:pt>
                  <c:pt idx="101">
                    <c:v>A.16.1.3 </c:v>
                  </c:pt>
                  <c:pt idx="102">
                    <c:v>A.16.1.4 </c:v>
                  </c:pt>
                  <c:pt idx="103">
                    <c:v>A.16.1.5 </c:v>
                  </c:pt>
                  <c:pt idx="104">
                    <c:v>A.16.1.6 </c:v>
                  </c:pt>
                  <c:pt idx="105">
                    <c:v>A.16.1.7 </c:v>
                  </c:pt>
                </c:lvl>
                <c:lvl>
                  <c:pt idx="2">
                    <c:v>Se debe limitar el acceso a información y a instalaciones de procesamiento de información.</c:v>
                  </c:pt>
                  <c:pt idx="3">
                    <c:v>Se debe establecer, documentar y revisar una política de control de acceso con base en los requisitos del negocio y de seguridad de la información.</c:v>
                  </c:pt>
                  <c:pt idx="4">
                    <c:v>Se debe permitir acceso de los usuarios a la red y a los servicios de red para los que hayan sido autorizados específicamente.</c:v>
                  </c:pt>
                  <c:pt idx="5">
                    <c:v>Se debe asegurar el acceso de los usuarios autorizados y evitar el acceso no autorizado a sistemas y servicios.</c:v>
                  </c:pt>
                  <c:pt idx="6">
                    <c:v>Se debe implementar un proceso formal de registro y de cancelación de registro de usuarios, para posibilitar la asignación de los derechos de acceso.</c:v>
                  </c:pt>
                  <c:pt idx="7">
                    <c:v>Se debe implementar un proceso de suministro de acceso formal de usuarios para asignar o revocar los derechos de acceso a todo tipo de usuarios para todos los sistemas y servicios.</c:v>
                  </c:pt>
                  <c:pt idx="8">
                    <c:v>Se debe restringir y controlar la asignación y uso de derechos de acceso privilegiado.</c:v>
                  </c:pt>
                  <c:pt idx="9">
                    <c:v>La asignación de información de autenticación secreta se debe controlar por medio de un proceso de gestión formal.</c:v>
                  </c:pt>
                  <c:pt idx="10">
                    <c:v>Los propietarios de los activos deben revisar los derechos de acceso de los usuarios, a intervalos regulares.</c:v>
                  </c:pt>
                  <c:pt idx="11">
                    <c:v>Los derechos de acceso de todos los empleados y de usuarios externos a la información y a las instalaciones de procesamiento de información se deben retirar al terminar su empleo, contrato o acuerdo, o se deben ajustar cuando se hagan cambios.</c:v>
                  </c:pt>
                  <c:pt idx="12">
                    <c:v>Hacer que los usuarios rindan cuentas por la salvaguarda de su información de autenticación.</c:v>
                  </c:pt>
                  <c:pt idx="13">
                    <c:v>Se debe exigir a los usuarios que cumplan las prácticas de la organización para el uso de información de autenticación secreta.</c:v>
                  </c:pt>
                  <c:pt idx="14">
                    <c:v>Se debe evitar el acceso no autorizado a sistemas y aplicaciones.</c:v>
                  </c:pt>
                  <c:pt idx="15">
                    <c:v>El acceso a la información y a las funciones de los sistemas de las aplicaciones se debería restringir de acuerdo con la política de control de acceso.</c:v>
                  </c:pt>
                  <c:pt idx="16">
                    <c:v>Cuando lo requiere la política de control de acceso, el acceso a sistemas y aplicaciones se debe controlar mediante un proceso de ingreso seguro.</c:v>
                  </c:pt>
                  <c:pt idx="17">
                    <c:v>Los sistemas de gestión de contraseñas deben ser interactivos y deben asegurar la calidad de las contraseñas.</c:v>
                  </c:pt>
                  <c:pt idx="18">
                    <c:v>Se debe restringir y controlar estrictamente el uso de programas utilitarios que pudieran tener capacidad de anular el sistema y los controles de las aplicaciones.</c:v>
                  </c:pt>
                  <c:pt idx="19">
                    <c:v>Se debe restringir el acceso a los códigos fuente de los programas.</c:v>
                  </c:pt>
                  <c:pt idx="21">
                    <c:v>Marco de referencia de gestión para iniciar y controlar la implementación y la operación de la seguridad de la información dentro de la organización
Garantizar la seguridad del teletrabajo y el uso de los dispositivos móviles</c:v>
                  </c:pt>
                  <c:pt idx="22">
                    <c:v>Asegurar el uso apropiado y eficaz de la criptografía para proteger la confidencialidad, la autenticidad y/o la integridad de la información.</c:v>
                  </c:pt>
                  <c:pt idx="23">
                    <c:v>Se debe desarrollar e implementar una política sobre el uso de controles criptográficos para la protección de la información.</c:v>
                  </c:pt>
                  <c:pt idx="24">
                    <c:v>Se debe desarrollar e implementar una política sobre el uso, protección y tiempo de vida de las llaves criptográficas durante todo su ciclo de vida.</c:v>
                  </c:pt>
                  <c:pt idx="27">
                    <c:v>Prevenir el acceso físico no autorizado, el daño y la interferencia a la información y a las instalaciones de procesamiento de información de la organización.</c:v>
                  </c:pt>
                  <c:pt idx="28">
                    <c:v>Se debe definir y usar perímetros de seguridad, y usarlos para proteger áreas que contengan información sensible o crítica, e instalaciones de manejo de información.</c:v>
                  </c:pt>
                  <c:pt idx="29">
                    <c:v>Las áreas seguras se deben proteger mediante controles de entrada apropiados para asegurar que solamente se permite el acceso a personal autorizado.</c:v>
                  </c:pt>
                  <c:pt idx="30">
                    <c:v>Se debe diseñar y aplicar seguridad física a oficinas, recintos e instalaciones.</c:v>
                  </c:pt>
                  <c:pt idx="31">
                    <c:v>Se debe diseñar y aplicar protección física contra desastres naturales, ataques maliciosos o accidentes.</c:v>
                  </c:pt>
                  <c:pt idx="32">
                    <c:v>Se debe diseñar y aplicar procedimientos para trabajo en áreas seguras.</c:v>
                  </c:pt>
                  <c:pt idx="33">
                    <c:v>Se debe controlar los puntos de acceso tales como áreas de despacho y de carga, y otros puntos en donde pueden entrar personas no autorizadas, y si es posible, aislarlos de las instalaciones de procesamiento de información para evitar el acceso no autoriza</c:v>
                  </c:pt>
                  <c:pt idx="34">
                    <c:v>Prevenir la pérdida, daño, robo o compromiso de activos, y la interrupción de las operaciones de la organización.</c:v>
                  </c:pt>
                  <c:pt idx="35">
                    <c:v>Los equipos deben estar ubicados y protegidos para reducir los riesgos de amenazas y peligros del entorno, y las oportunidades para acceso no autorizado.</c:v>
                  </c:pt>
                  <c:pt idx="36">
                    <c:v>Los equipos se deben proteger contra fallas de energía y otras interrupciones causadas por fallas en los servicios de suministro.</c:v>
                  </c:pt>
                  <c:pt idx="37">
                    <c:v>El cableado de potencia y de telecomunicaciones que porta datos o soporta servicios de información deben estar protegido contra interceptación, interferencia o daño.</c:v>
                  </c:pt>
                  <c:pt idx="38">
                    <c:v>Los equipos se deben mantener correctamente para asegurar su disponibilidad e integridad continuas.</c:v>
                  </c:pt>
                  <c:pt idx="39">
                    <c:v>Los equipos, información o software no se deben retirar de su sitio sin autorización previa.</c:v>
                  </c:pt>
                  <c:pt idx="40">
                    <c:v>Se debe aplicar medidas de seguridad a los activos que se encuentran fuera de las instalaciones de la organización, teniendo en cuenta los diferentes riesgos de trabajar fuera de dichas instalaciones.</c:v>
                  </c:pt>
                  <c:pt idx="41">
                    <c:v>Se debe verificar todos los elementos de equipos que contengan medios de almacenamiento, para asegurar que cualquier dato sensible o software con licencia haya sido retirado o sobrescrito en forma segura antes de su disposición o reusó.</c:v>
                  </c:pt>
                  <c:pt idx="42">
                    <c:v>Los usuarios deben asegurarse de que a los equipos desatendidos se les dé protección apropiada.</c:v>
                  </c:pt>
                  <c:pt idx="43">
                    <c:v>Se debe adoptar una política de escritorio limpio para los papeles y medios de almacenamiento removibles, y una política de pantalla limpia en las instalaciones de procesamiento de información.</c:v>
                  </c:pt>
                  <c:pt idx="46">
                    <c:v>Asegurar las operaciones correctas y seguras de las instalaciones de procesamiento de información.</c:v>
                  </c:pt>
                  <c:pt idx="47">
                    <c:v>Los procedimientos de operación se deben documentar y poner a disposición de todos los usuarios que los necesiten.</c:v>
                  </c:pt>
                  <c:pt idx="48">
                    <c:v>Se debe controlar los cambios en la organización, en los procesos de negocio, en las instalaciones y en los sistemas de procesamiento de información que afectan la seguridad de la información.</c:v>
                  </c:pt>
                  <c:pt idx="49">
                    <c:v>Para asegurar el desempeño requerido del sistema se debe hacer seguimiento al uso de los recursos, hacer los ajustes, y hacer proyecciones de los requisitos sobre la capacidad futura.</c:v>
                  </c:pt>
                  <c:pt idx="50">
                    <c:v>Se debe separar los ambientes de desarrollo, prueba y operación, para reducir los riesgos de acceso o cambios no autorizados al ambiente de operación.</c:v>
                  </c:pt>
                  <c:pt idx="51">
                    <c:v>Asegurarse de que la información y las instalaciones de procesamiento de información estén protegidas contra códigos maliciosos.</c:v>
                  </c:pt>
                  <c:pt idx="52">
                    <c:v>Se debe implementar controles de detección, de prevención y de recuperación, combinados con la toma de conciencia apropiada de los usuarios, para proteger contra códigos maliciosos.</c:v>
                  </c:pt>
                  <c:pt idx="53">
                    <c:v>Proteger contra la pérdida de datos.</c:v>
                  </c:pt>
                  <c:pt idx="54">
                    <c:v>Se debe hacer copias de respaldo de la información, del software e imágenes de los sistemas, y ponerlas a prueba regularmente de acuerdo con una política de copias de respaldo aceptada.</c:v>
                  </c:pt>
                  <c:pt idx="55">
                    <c:v>Registrar eventos y generar evidencia.</c:v>
                  </c:pt>
                  <c:pt idx="56">
                    <c:v>Se debe elaborar, conservar y revisar regularmente los registros acerca de actividades del usuario, excepciones, fallas y eventos de seguridad de la información.</c:v>
                  </c:pt>
                  <c:pt idx="57">
                    <c:v>Las instalaciones y la información de registro se deben proteger contra alteración y acceso no autorizado.</c:v>
                  </c:pt>
                  <c:pt idx="58">
                    <c:v>Las actividades del administrador y del operador del sistema se debe registrar, y los registros se deben proteger y revisar con regularidad.</c:v>
                  </c:pt>
                  <c:pt idx="59">
                    <c:v>Los relojes de todos los sistemas de procesamiento de información pertinentes dentro de una organización o ámbito de seguridad se deben sincronizar con una única fuente de referencia de tiempo.</c:v>
                  </c:pt>
                  <c:pt idx="60">
                    <c:v>Asegurar la integridad de los sistemas operacionales.</c:v>
                  </c:pt>
                  <c:pt idx="61">
                    <c:v>Se debe implementar procedimientos para controlar la instalación de software en sistemas operativos.</c:v>
                  </c:pt>
                  <c:pt idx="62">
                    <c:v>Prevenir el aprovechamiento de las vulnerabilidades técnicas.</c:v>
                  </c:pt>
                  <c:pt idx="63">
                    <c:v>Se debe obtener oportunamente información acerca de las vulnerabilidades técnicas de los sistemas de información que se usen; evaluar la exposición de la organización a estas vulnerabilidades, y tomar las medidas apropiadas para tratar el riesgo asociado.</c:v>
                  </c:pt>
                  <c:pt idx="64">
                    <c:v>Se debe establecer e implementar las reglas para la instalación de software por parte de los usuarios.</c:v>
                  </c:pt>
                  <c:pt idx="65">
                    <c:v>Minimizar el impacto de las actividades de auditoría sobre los sistemas operacionales.</c:v>
                  </c:pt>
                  <c:pt idx="66">
                    <c:v>Los requisitos y actividades de auditoría que involucran la verificación de los sistemas operativos se debe planificar y acordar cuidadosamente para minimizar las interrupciones en los procesos del negocio.</c:v>
                  </c:pt>
                  <c:pt idx="69">
                    <c:v>Asegurar la protección de la información en las redes, y sus instalaciones de procesamiento de información de soporte.</c:v>
                  </c:pt>
                  <c:pt idx="70">
                    <c:v>Las redes se deben gestionar y controlar para proteger la información en sistemas y aplicaciones.</c:v>
                  </c:pt>
                  <c:pt idx="71">
                    <c:v>Se debe identificar los mecanismos de seguridad, los niveles de servicio y los requisitos de gestión de todos los servicios de red, e incluirlos en los acuerdos de servicios de red, ya sea que los servicios se presten internamente o se contraten externamen</c:v>
                  </c:pt>
                  <c:pt idx="72">
                    <c:v>Los grupos de servicios de información, usuarios y sistemas de información se deben separar en las redes.</c:v>
                  </c:pt>
                  <c:pt idx="73">
                    <c:v>Mantener la seguridad de la información transferida dentro de una organización y con cualquier entidad externa.</c:v>
                  </c:pt>
                  <c:pt idx="74">
                    <c:v>Se debe contar con políticas, procedimientos y controles de transferencia formales para proteger la transferencia de información mediante el uso de todo tipo de instalaciones de comunicación.</c:v>
                  </c:pt>
                  <c:pt idx="75">
                    <c:v>Los acuerdos deben tener en cuenta la transferencia segura de información del negocio entre la organización y las partes externas.</c:v>
                  </c:pt>
                  <c:pt idx="76">
                    <c:v>Se debe proteger adecuadamente la información incluida en la mensajería electrónica.</c:v>
                  </c:pt>
                  <c:pt idx="77">
                    <c:v>Se debe identificar, revisar regularmente y documentar los requisitos para los acuerdos de confidencialidad o no divulgación que reflejen las necesidades de la organización para la protección de la información.</c:v>
                  </c:pt>
                  <c:pt idx="80">
                    <c:v>Asegurar que la seguridad de la información sea una parte integral de los sistemas de información durante todo el ciclo de vida. Esto incluye también los requisitos para sistemas de información que prestan servicios en redes públicas.</c:v>
                  </c:pt>
                  <c:pt idx="81">
                    <c:v>Los requisitos relacionados con seguridad de la información se debe incluir en los requisitos para nuevos sistemas de información o para mejoras a los sistemas de información existentes.</c:v>
                  </c:pt>
                  <c:pt idx="82">
                    <c:v>La información involucrada en los servicios de aplicaciones que pasan sobre redes públicas se debe proteger de actividades fraudulentas, disputas contractuales y divulgación y modificación no autorizadas.</c:v>
                  </c:pt>
                  <c:pt idx="83">
                    <c:v>La información involucrada en las transacciones de los servicios de las aplicaciones se debe proteger para evitar la transmisión incompleta, el enrutamiento errado, la alteración no autorizada de mensajes, la divulgación no autorizada, y la duplicación o r</c:v>
                  </c:pt>
                  <c:pt idx="84">
                    <c:v>Asegurar de que la seguridad de la información esté diseñada e implementada dentro del ciclo de vida de desarrollo de los sistemas de información.</c:v>
                  </c:pt>
                  <c:pt idx="85">
                    <c:v>Se debe establecer y aplicar reglas para el desarrollo de software y de sistemas, a los desarrollos que se dan dentro de la organización.</c:v>
                  </c:pt>
                  <c:pt idx="86">
                    <c:v>Los cambios a los sistemas dentro del ciclo de vida de desarrollo se debe controlar mediante el uso de procedimientos formales de control de cambios.</c:v>
                  </c:pt>
                  <c:pt idx="87">
                    <c:v>Cuando se cambian las plataformas de operación, se deben revisar las aplicaciones críticas del negocio, y ponerlas a prueba para asegurar que no haya impacto adverso en las operaciones o seguridad de la organización.</c:v>
                  </c:pt>
                  <c:pt idx="88">
                    <c:v>Se deben desalentar las modificaciones a los paquetes de software, que se deben limitar a los cambios necesarios, y todos los cambios se deben controlar estrictamente.</c:v>
                  </c:pt>
                  <c:pt idx="89">
                    <c:v>Se deben establecer, documentar y mantener principios para la construcción de sistemas seguros, y aplicarlos a cualquier actividad de implementación de sistemas de información.</c:v>
                  </c:pt>
                  <c:pt idx="90">
                    <c:v>Las organizaciones deben establecer y proteger adecuadamente los ambientes de desarrollo seguros para las tareas de desarrollo e integración de sistemas que comprendan todo el ciclo de vida de desarrollo de sistemas.</c:v>
                  </c:pt>
                  <c:pt idx="91">
                    <c:v>La organización debe supervisar y hacer seguimiento de la actividad de desarrollo de sistemas contratados externamente.</c:v>
                  </c:pt>
                  <c:pt idx="92">
                    <c:v>Durante el desarrollo se debe llevar a cabo pruebas de funcionalidad de la seguridad.</c:v>
                  </c:pt>
                  <c:pt idx="93">
                    <c:v>Para los sistemas de información nuevos, actualizaciones y nuevas versiones, se debe establecer programas de prueba para aceptación y criterios de aceptación relacionados.</c:v>
                  </c:pt>
                  <c:pt idx="94">
                    <c:v>Asegurar la protección de los datos usados para pruebas.</c:v>
                  </c:pt>
                  <c:pt idx="95">
                    <c:v>Los datos de ensayo se deben seleccionar, proteger y controlar cuidadosamente.</c:v>
                  </c:pt>
                  <c:pt idx="98">
                    <c:v>Asegurar un enfoque coherente y eficaz para la gestión de incidentes de seguridad de la información, incluida la comunicación sobre eventos de seguridad y debilidades.</c:v>
                  </c:pt>
                  <c:pt idx="99">
                    <c:v>Se debe establecer las responsabilidades y procedimientos de gestión para asegurar una respuesta rápida, eficaz y ordenada a los incidentes de seguridad de la información.</c:v>
                  </c:pt>
                  <c:pt idx="100">
                    <c:v>Los eventos de seguridad de la información se debe informar a través de los canales de gestión apropiados, tan pronto como sea posible.</c:v>
                  </c:pt>
                  <c:pt idx="101">
                    <c:v>Se debe exigir a todos los empleados y contratistas que usan los servicios y sistemas de información de la organización, que observen e informen cualquier debilidad de seguridad de la información observada o sospechada en los sistemas o servicios.</c:v>
                  </c:pt>
                  <c:pt idx="102">
                    <c:v>Los eventos de seguridad de la información se debe evaluar y se debe decidir si se van a clasificar como incidentes de seguridad de la información.</c:v>
                  </c:pt>
                  <c:pt idx="103">
                    <c:v>Se debe dar respuesta a los incidentes de seguridad de la información de acuerdo con procedimientos documentados.</c:v>
                  </c:pt>
                  <c:pt idx="104">
                    <c:v>El conocimiento adquirido al analizar y resolver incidentes de seguridad de la información se debe usar para reducir la posibilidad o el impacto de incidentes futuros.</c:v>
                  </c:pt>
                  <c:pt idx="105">
                    <c:v>La organización debe definir y aplicar procedimientos para la identificación, recolección, adquisición y preservación de información que pueda servir como evidencia.</c:v>
                  </c:pt>
                </c:lvl>
                <c:lvl>
                  <c:pt idx="1">
                    <c:v>CONTROL DE ACCESO</c:v>
                  </c:pt>
                  <c:pt idx="2">
                    <c:v>REQUISITOS DEL NEGOCIO PARA CONTROL DE ACCESO</c:v>
                  </c:pt>
                  <c:pt idx="3">
                    <c:v>Política de control de acceso</c:v>
                  </c:pt>
                  <c:pt idx="4">
                    <c:v>Acceso a redes y a servicios en red</c:v>
                  </c:pt>
                  <c:pt idx="5">
                    <c:v>GESTIÓN DE ACCESO DE USUARIOS</c:v>
                  </c:pt>
                  <c:pt idx="6">
                    <c:v>Registro y cancelación del registro de usuarios</c:v>
                  </c:pt>
                  <c:pt idx="7">
                    <c:v> Suministro de acceso de usuarios</c:v>
                  </c:pt>
                  <c:pt idx="8">
                    <c:v>Gestión de derechos de acceso privilegiado</c:v>
                  </c:pt>
                  <c:pt idx="9">
                    <c:v>Gestión de información de autenticación secreta de usuarios</c:v>
                  </c:pt>
                  <c:pt idx="10">
                    <c:v>Revisión de los derechos de acceso de usuarios</c:v>
                  </c:pt>
                  <c:pt idx="11">
                    <c:v>Retiro o ajuste de los derechos de acceso</c:v>
                  </c:pt>
                  <c:pt idx="12">
                    <c:v>RESPONSABILIDADES DE LOS USUARIOS</c:v>
                  </c:pt>
                  <c:pt idx="13">
                    <c:v>Uso de información de autenticación secreta</c:v>
                  </c:pt>
                  <c:pt idx="14">
                    <c:v>CONTROL DE ACCESO A SISTEMAS Y APLICACIONES</c:v>
                  </c:pt>
                  <c:pt idx="15">
                    <c:v>Restricción de acceso a la información</c:v>
                  </c:pt>
                  <c:pt idx="16">
                    <c:v>Procedimiento de ingreso seguro</c:v>
                  </c:pt>
                  <c:pt idx="17">
                    <c:v>Sistema de gestión de contraseñas</c:v>
                  </c:pt>
                  <c:pt idx="18">
                    <c:v>Uso de programas utilitarios privilegiados</c:v>
                  </c:pt>
                  <c:pt idx="19">
                    <c:v>Control de acceso a códigos fuente de programas</c:v>
                  </c:pt>
                  <c:pt idx="21">
                    <c:v>CRIPTOGRAFÍA</c:v>
                  </c:pt>
                  <c:pt idx="22">
                    <c:v>CONTROLES CRIPTOGRÁFICOS</c:v>
                  </c:pt>
                  <c:pt idx="23">
                    <c:v>Política sobre el uso de controles criptográficos</c:v>
                  </c:pt>
                  <c:pt idx="24">
                    <c:v>Gestión de llaves</c:v>
                  </c:pt>
                  <c:pt idx="26">
                    <c:v>SEGURIDAD FÍSICA Y DEL ENTORNO</c:v>
                  </c:pt>
                  <c:pt idx="27">
                    <c:v>ÁREAS SEGURAS</c:v>
                  </c:pt>
                  <c:pt idx="28">
                    <c:v>Perímetro de seguridad física</c:v>
                  </c:pt>
                  <c:pt idx="29">
                    <c:v>Controles físicos de entrada</c:v>
                  </c:pt>
                  <c:pt idx="30">
                    <c:v>Seguridad de oficinas, recintos e instalaciones</c:v>
                  </c:pt>
                  <c:pt idx="31">
                    <c:v>Protección contra amenazas externas y ambientales</c:v>
                  </c:pt>
                  <c:pt idx="32">
                    <c:v>Trabajo en áreas seguras</c:v>
                  </c:pt>
                  <c:pt idx="33">
                    <c:v>Áreas de despacho y carga</c:v>
                  </c:pt>
                  <c:pt idx="34">
                    <c:v>EQUIPOS</c:v>
                  </c:pt>
                  <c:pt idx="35">
                    <c:v>Ubicación y protección de los equipos</c:v>
                  </c:pt>
                  <c:pt idx="36">
                    <c:v>Servicios de suministro</c:v>
                  </c:pt>
                  <c:pt idx="37">
                    <c:v>Seguridad del cableado</c:v>
                  </c:pt>
                  <c:pt idx="38">
                    <c:v>Mantenimiento de equipos</c:v>
                  </c:pt>
                  <c:pt idx="39">
                    <c:v>Retiro de activos</c:v>
                  </c:pt>
                  <c:pt idx="40">
                    <c:v>Seguridad de equipos y activos fuera de las instalaciones</c:v>
                  </c:pt>
                  <c:pt idx="41">
                    <c:v>Disposición segura o reutilización de equipos</c:v>
                  </c:pt>
                  <c:pt idx="42">
                    <c:v>Equipos de usuario desatendidos</c:v>
                  </c:pt>
                  <c:pt idx="43">
                    <c:v>Política de escritorio limpio y pantalla limpia</c:v>
                  </c:pt>
                  <c:pt idx="45">
                    <c:v>SEGURIDAD DE LAS OPERACIONES</c:v>
                  </c:pt>
                  <c:pt idx="46">
                    <c:v>PROCEDIMIENTOS OPERACIONALES Y RESPONSABILIDADES</c:v>
                  </c:pt>
                  <c:pt idx="47">
                    <c:v>Procedimientos de operación documentados</c:v>
                  </c:pt>
                  <c:pt idx="48">
                    <c:v>Gestión de cambios</c:v>
                  </c:pt>
                  <c:pt idx="49">
                    <c:v>Gestión de capacidad</c:v>
                  </c:pt>
                  <c:pt idx="50">
                    <c:v>Separación de los ambientes de desarrollo, pruebas y operación</c:v>
                  </c:pt>
                  <c:pt idx="51">
                    <c:v>PROTECCIÓN CONTRA CÓDIGOS MALICIOSOS</c:v>
                  </c:pt>
                  <c:pt idx="52">
                    <c:v>Controles contra códigos maliciosos</c:v>
                  </c:pt>
                  <c:pt idx="53">
                    <c:v>COPIAS DE RESPALDO</c:v>
                  </c:pt>
                  <c:pt idx="54">
                    <c:v>Respaldo de la información</c:v>
                  </c:pt>
                  <c:pt idx="55">
                    <c:v>REGISTRO Y SEGUIMIENTO</c:v>
                  </c:pt>
                  <c:pt idx="56">
                    <c:v>Registro de eventos</c:v>
                  </c:pt>
                  <c:pt idx="57">
                    <c:v>Protección de la información de registro</c:v>
                  </c:pt>
                  <c:pt idx="58">
                    <c:v>Registros del administrador y del operador</c:v>
                  </c:pt>
                  <c:pt idx="59">
                    <c:v>Sincronización de relojes</c:v>
                  </c:pt>
                  <c:pt idx="60">
                    <c:v>CONTROL DE SOFTWARE OPERACIONAL</c:v>
                  </c:pt>
                  <c:pt idx="61">
                    <c:v>Instalación de software en sistemas operativos</c:v>
                  </c:pt>
                  <c:pt idx="62">
                    <c:v>GESTIÓN DE LA VULNERABILIDAD TÉCNICA</c:v>
                  </c:pt>
                  <c:pt idx="63">
                    <c:v>Gestión de las vulnerabilidades técnicas</c:v>
                  </c:pt>
                  <c:pt idx="64">
                    <c:v>Restricciones sobre la instalación de software</c:v>
                  </c:pt>
                  <c:pt idx="65">
                    <c:v>CONSIDERACIONES SOBRE AUDITORÍAS DE SISTEMAS DE INFORMACIÓN</c:v>
                  </c:pt>
                  <c:pt idx="66">
                    <c:v>Controles sobre auditorías de sistemas de información</c:v>
                  </c:pt>
                  <c:pt idx="68">
                    <c:v>SEGURIDAD DE LAS COMUNICACIONES</c:v>
                  </c:pt>
                  <c:pt idx="69">
                    <c:v>GESTIÓN DE LA SEGURIDAD DE LAS REDES</c:v>
                  </c:pt>
                  <c:pt idx="70">
                    <c:v>Controles de redes</c:v>
                  </c:pt>
                  <c:pt idx="71">
                    <c:v>Seguridad de los servicios de red</c:v>
                  </c:pt>
                  <c:pt idx="72">
                    <c:v>Separación en las redes</c:v>
                  </c:pt>
                  <c:pt idx="73">
                    <c:v>TRANSFERENCIA DE INFORMACIÓN</c:v>
                  </c:pt>
                  <c:pt idx="74">
                    <c:v>Políticas y procedimientos de transferencia de información</c:v>
                  </c:pt>
                  <c:pt idx="75">
                    <c:v>Acuerdos sobre transferencia de información</c:v>
                  </c:pt>
                  <c:pt idx="76">
                    <c:v>Mensajería electrónica</c:v>
                  </c:pt>
                  <c:pt idx="77">
                    <c:v>Acuerdos de confidencialidad o de no divulgación</c:v>
                  </c:pt>
                  <c:pt idx="79">
                    <c:v>ADQUISICIÓN, DESARROLLO Y MANTENIMIENTO DE SISTEMAS</c:v>
                  </c:pt>
                  <c:pt idx="80">
                    <c:v>REQUISITOS DE SEGURIDAD DE LOS SISTEMAS DE INFORMACIÓN</c:v>
                  </c:pt>
                  <c:pt idx="81">
                    <c:v>Análisis y especificación de requisitos de seguridad de la información</c:v>
                  </c:pt>
                  <c:pt idx="82">
                    <c:v>Seguridad de servicios de las aplicaciones en redes públicas</c:v>
                  </c:pt>
                  <c:pt idx="83">
                    <c:v>Protección de transacciones de los servicios de las aplicaciones</c:v>
                  </c:pt>
                  <c:pt idx="84">
                    <c:v>SEGURIDAD EN LOS PROCESOS DE DESARROLLO Y DE SOPORTE</c:v>
                  </c:pt>
                  <c:pt idx="85">
                    <c:v>Política de desarrollo seguro</c:v>
                  </c:pt>
                  <c:pt idx="86">
                    <c:v>Procedimientos de control de cambios en sistemas</c:v>
                  </c:pt>
                  <c:pt idx="87">
                    <c:v>Revisión técnica de las aplicaciones después de cambios en la plataforma de operación</c:v>
                  </c:pt>
                  <c:pt idx="88">
                    <c:v>Restricciones en los cambios a los paquetes de software</c:v>
                  </c:pt>
                  <c:pt idx="89">
                    <c:v>Principios de construcción de sistemas seguros</c:v>
                  </c:pt>
                  <c:pt idx="90">
                    <c:v>Ambiente de desarrollo seguro</c:v>
                  </c:pt>
                  <c:pt idx="91">
                    <c:v>Desarrollo contratado externamente</c:v>
                  </c:pt>
                  <c:pt idx="92">
                    <c:v>Pruebas de seguridad de sistemas</c:v>
                  </c:pt>
                  <c:pt idx="93">
                    <c:v>Prueba de aceptación de sistemas</c:v>
                  </c:pt>
                  <c:pt idx="94">
                    <c:v>DATOS DE PRUEBA</c:v>
                  </c:pt>
                  <c:pt idx="95">
                    <c:v>Protección de datos de prueba</c:v>
                  </c:pt>
                  <c:pt idx="97">
                    <c:v>GESTIÓN DE INCIDENTES DE SEGURIDAD DE LA INFORMACIÓN</c:v>
                  </c:pt>
                  <c:pt idx="98">
                    <c:v>GESTIÓN DE INCIDENTES Y MEJORAS EN LA SEGURIDAD DE LA INFORMACIÓN</c:v>
                  </c:pt>
                  <c:pt idx="99">
                    <c:v>Responsabilidades y procedimientos</c:v>
                  </c:pt>
                  <c:pt idx="100">
                    <c:v>Reporte de eventos de seguridad de la información</c:v>
                  </c:pt>
                  <c:pt idx="101">
                    <c:v>Reporte de debilidades de seguridad de la información</c:v>
                  </c:pt>
                  <c:pt idx="102">
                    <c:v>Evaluación de eventos de seguridad de la información y decisiones sobre ellos</c:v>
                  </c:pt>
                  <c:pt idx="103">
                    <c:v>Respuesta a incidentes de seguridad de la información</c:v>
                  </c:pt>
                  <c:pt idx="104">
                    <c:v>Aprendizaje obtenido de los incidentes de seguridad de la información</c:v>
                  </c:pt>
                  <c:pt idx="105">
                    <c:v>Recolección de evidencia</c:v>
                  </c:pt>
                </c:lvl>
                <c:lvl>
                  <c:pt idx="1">
                    <c:v>Responsable de SI/Responsable de TICs</c:v>
                  </c:pt>
                  <c:pt idx="2">
                    <c:v>Responsable de SI</c:v>
                  </c:pt>
                  <c:pt idx="3">
                    <c:v>Responsable de SI</c:v>
                  </c:pt>
                  <c:pt idx="4">
                    <c:v>Responsable de TICs</c:v>
                  </c:pt>
                  <c:pt idx="5">
                    <c:v>Responsable de SI</c:v>
                  </c:pt>
                  <c:pt idx="6">
                    <c:v>Responsable de SI</c:v>
                  </c:pt>
                  <c:pt idx="7">
                    <c:v>Responsable de SI</c:v>
                  </c:pt>
                  <c:pt idx="8">
                    <c:v>Responsable de SI</c:v>
                  </c:pt>
                  <c:pt idx="9">
                    <c:v>Responsable de SI</c:v>
                  </c:pt>
                  <c:pt idx="10">
                    <c:v>Responsable de SI</c:v>
                  </c:pt>
                  <c:pt idx="11">
                    <c:v>Responsable de SI</c:v>
                  </c:pt>
                  <c:pt idx="12">
                    <c:v>Responsable de SI</c:v>
                  </c:pt>
                  <c:pt idx="13">
                    <c:v>Responsable de SI</c:v>
                  </c:pt>
                  <c:pt idx="14">
                    <c:v>Responsable de SI</c:v>
                  </c:pt>
                  <c:pt idx="15">
                    <c:v>Responsable de SI</c:v>
                  </c:pt>
                  <c:pt idx="16">
                    <c:v>Responsable de SI</c:v>
                  </c:pt>
                  <c:pt idx="17">
                    <c:v>Responsable de TICs</c:v>
                  </c:pt>
                  <c:pt idx="18">
                    <c:v>Responsable de TICs</c:v>
                  </c:pt>
                  <c:pt idx="19">
                    <c:v>Responsable de TICs</c:v>
                  </c:pt>
                  <c:pt idx="21">
                    <c:v>Responsable de SI</c:v>
                  </c:pt>
                  <c:pt idx="22">
                    <c:v>Responsable de SI</c:v>
                  </c:pt>
                  <c:pt idx="23">
                    <c:v>Responsable de SI</c:v>
                  </c:pt>
                  <c:pt idx="24">
                    <c:v>Responsable de SI</c:v>
                  </c:pt>
                  <c:pt idx="26">
                    <c:v>Responsable de la seguridad física/Responsable de SI/Líderes de los procesos</c:v>
                  </c:pt>
                  <c:pt idx="27">
                    <c:v>Responsable de la seguridad física</c:v>
                  </c:pt>
                  <c:pt idx="28">
                    <c:v>Responsable de la seguridad física</c:v>
                  </c:pt>
                  <c:pt idx="29">
                    <c:v>Responsable de SI </c:v>
                  </c:pt>
                  <c:pt idx="30">
                    <c:v>Líderes de los procesos</c:v>
                  </c:pt>
                  <c:pt idx="31">
                    <c:v>Responsable de SI </c:v>
                  </c:pt>
                  <c:pt idx="32">
                    <c:v>Responsable de SI </c:v>
                  </c:pt>
                  <c:pt idx="33">
                    <c:v>Responsable de la seguridad física</c:v>
                  </c:pt>
                  <c:pt idx="34">
                    <c:v>Responsable de SI </c:v>
                  </c:pt>
                  <c:pt idx="35">
                    <c:v>Responsable de SI </c:v>
                  </c:pt>
                  <c:pt idx="36">
                    <c:v>Responsable de TICs</c:v>
                  </c:pt>
                  <c:pt idx="37">
                    <c:v>Responsable de TICs</c:v>
                  </c:pt>
                  <c:pt idx="38">
                    <c:v>Responsable de TICs</c:v>
                  </c:pt>
                  <c:pt idx="39">
                    <c:v>Responsable de TICs</c:v>
                  </c:pt>
                  <c:pt idx="40">
                    <c:v>Responsable de SI </c:v>
                  </c:pt>
                  <c:pt idx="41">
                    <c:v>Responsable de TICs</c:v>
                  </c:pt>
                  <c:pt idx="42">
                    <c:v>Responsable de SI </c:v>
                  </c:pt>
                  <c:pt idx="43">
                    <c:v>Responsable de SI </c:v>
                  </c:pt>
                  <c:pt idx="45">
                    <c:v>Responsable de TICs/Responsable de SI</c:v>
                  </c:pt>
                  <c:pt idx="46">
                    <c:v>Responsable de TICs</c:v>
                  </c:pt>
                  <c:pt idx="47">
                    <c:v>Responsable de TICs</c:v>
                  </c:pt>
                  <c:pt idx="48">
                    <c:v>Responsable de TICs</c:v>
                  </c:pt>
                  <c:pt idx="49">
                    <c:v>Responsable de TICs</c:v>
                  </c:pt>
                  <c:pt idx="50">
                    <c:v>Responsable de TICs</c:v>
                  </c:pt>
                  <c:pt idx="51">
                    <c:v>Responsable de SI</c:v>
                  </c:pt>
                  <c:pt idx="52">
                    <c:v>Responsable de SI</c:v>
                  </c:pt>
                  <c:pt idx="53">
                    <c:v>Responsable de TICs</c:v>
                  </c:pt>
                  <c:pt idx="54">
                    <c:v>Responsable de TICs</c:v>
                  </c:pt>
                  <c:pt idx="55">
                    <c:v>Responsable de SI</c:v>
                  </c:pt>
                  <c:pt idx="56">
                    <c:v>Responsable de SI</c:v>
                  </c:pt>
                  <c:pt idx="57">
                    <c:v>Responsable de SI</c:v>
                  </c:pt>
                  <c:pt idx="58">
                    <c:v>Responsable de SI</c:v>
                  </c:pt>
                  <c:pt idx="59">
                    <c:v>Responsable de SI</c:v>
                  </c:pt>
                  <c:pt idx="60">
                    <c:v>Responsable de TICs</c:v>
                  </c:pt>
                  <c:pt idx="61">
                    <c:v>Responsable de TICs</c:v>
                  </c:pt>
                  <c:pt idx="62">
                    <c:v>Responsable de SI</c:v>
                  </c:pt>
                  <c:pt idx="63">
                    <c:v>Responsable de SI</c:v>
                  </c:pt>
                  <c:pt idx="64">
                    <c:v>Responsable de TICs</c:v>
                  </c:pt>
                  <c:pt idx="65">
                    <c:v>Responsable de TICs</c:v>
                  </c:pt>
                  <c:pt idx="66">
                    <c:v>Responsable de TICs</c:v>
                  </c:pt>
                  <c:pt idx="68">
                    <c:v>Responsable de TICs/Responsable de SI</c:v>
                  </c:pt>
                  <c:pt idx="69">
                    <c:v>Responsable de TICs</c:v>
                  </c:pt>
                  <c:pt idx="70">
                    <c:v>Responsable de TICs</c:v>
                  </c:pt>
                  <c:pt idx="71">
                    <c:v>Responsable de SI</c:v>
                  </c:pt>
                  <c:pt idx="72">
                    <c:v>Responsable de TICs</c:v>
                  </c:pt>
                  <c:pt idx="73">
                    <c:v>Responsable de TICs</c:v>
                  </c:pt>
                  <c:pt idx="74">
                    <c:v>Responsable de TICs</c:v>
                  </c:pt>
                  <c:pt idx="75">
                    <c:v>Responsable de TICs</c:v>
                  </c:pt>
                  <c:pt idx="76">
                    <c:v>Responsable de TICs</c:v>
                  </c:pt>
                  <c:pt idx="77">
                    <c:v>Responsable de SI</c:v>
                  </c:pt>
                  <c:pt idx="79">
                    <c:v>Responsable de SI/Responsable de TICs</c:v>
                  </c:pt>
                  <c:pt idx="80">
                    <c:v>Responsable de SI</c:v>
                  </c:pt>
                  <c:pt idx="81">
                    <c:v> n</c:v>
                  </c:pt>
                  <c:pt idx="82">
                    <c:v>Responsable de SI</c:v>
                  </c:pt>
                  <c:pt idx="83">
                    <c:v>Responsable de SI</c:v>
                  </c:pt>
                  <c:pt idx="84">
                    <c:v>Responsable de SI</c:v>
                  </c:pt>
                  <c:pt idx="85">
                    <c:v>Responsable de SI</c:v>
                  </c:pt>
                  <c:pt idx="86">
                    <c:v>Responsable de TICs</c:v>
                  </c:pt>
                  <c:pt idx="87">
                    <c:v>Responsable de TICs</c:v>
                  </c:pt>
                  <c:pt idx="88">
                    <c:v>Responsable de TICs</c:v>
                  </c:pt>
                  <c:pt idx="89">
                    <c:v>Responsable de TICs</c:v>
                  </c:pt>
                  <c:pt idx="90">
                    <c:v>Responsable de TICs</c:v>
                  </c:pt>
                  <c:pt idx="91">
                    <c:v>Responsable de TICs</c:v>
                  </c:pt>
                  <c:pt idx="92">
                    <c:v>Responsable de SI</c:v>
                  </c:pt>
                  <c:pt idx="93">
                    <c:v>Responsable de TICs</c:v>
                  </c:pt>
                  <c:pt idx="94">
                    <c:v>Responsable de SI</c:v>
                  </c:pt>
                  <c:pt idx="95">
                    <c:v>Responsable de SI</c:v>
                  </c:pt>
                  <c:pt idx="97">
                    <c:v>Responsable de SI/Responsable de TICs</c:v>
                  </c:pt>
                  <c:pt idx="98">
                    <c:v>Responsable de SI</c:v>
                  </c:pt>
                  <c:pt idx="99">
                    <c:v>Responsable de SI</c:v>
                  </c:pt>
                  <c:pt idx="100">
                    <c:v>Responsable de SI</c:v>
                  </c:pt>
                  <c:pt idx="101">
                    <c:v>Responsable de SI</c:v>
                  </c:pt>
                  <c:pt idx="102">
                    <c:v>Responsable de SI</c:v>
                  </c:pt>
                  <c:pt idx="103">
                    <c:v>Responsable de SI</c:v>
                  </c:pt>
                  <c:pt idx="104">
                    <c:v>Responsable de TICs</c:v>
                  </c:pt>
                  <c:pt idx="105">
                    <c:v>Responsable de TICs</c:v>
                  </c:pt>
                </c:lvl>
                <c:lvl>
                  <c:pt idx="0">
                    <c:v>CONTROL DE ACCESO</c:v>
                  </c:pt>
                  <c:pt idx="1">
                    <c:v>T.1</c:v>
                  </c:pt>
                  <c:pt idx="2">
                    <c:v>T.1.1</c:v>
                  </c:pt>
                  <c:pt idx="3">
                    <c:v>T.1.1.1</c:v>
                  </c:pt>
                  <c:pt idx="4">
                    <c:v>T.1.1.2</c:v>
                  </c:pt>
                  <c:pt idx="5">
                    <c:v>T.1.2</c:v>
                  </c:pt>
                  <c:pt idx="6">
                    <c:v>T.1.2.1</c:v>
                  </c:pt>
                  <c:pt idx="7">
                    <c:v>T.1.2.2</c:v>
                  </c:pt>
                  <c:pt idx="8">
                    <c:v>T.1.2.3</c:v>
                  </c:pt>
                  <c:pt idx="9">
                    <c:v>T.1.2.4</c:v>
                  </c:pt>
                  <c:pt idx="10">
                    <c:v>T.1.2.5</c:v>
                  </c:pt>
                  <c:pt idx="11">
                    <c:v>T.1.2.6</c:v>
                  </c:pt>
                  <c:pt idx="12">
                    <c:v>T.1.3</c:v>
                  </c:pt>
                  <c:pt idx="13">
                    <c:v>T.1.3.1</c:v>
                  </c:pt>
                  <c:pt idx="14">
                    <c:v>T.1.4</c:v>
                  </c:pt>
                  <c:pt idx="15">
                    <c:v>T.1.4.1</c:v>
                  </c:pt>
                  <c:pt idx="16">
                    <c:v>T.1.4.2</c:v>
                  </c:pt>
                  <c:pt idx="17">
                    <c:v>T.1.4.3</c:v>
                  </c:pt>
                  <c:pt idx="18">
                    <c:v>T.1.4.4</c:v>
                  </c:pt>
                  <c:pt idx="19">
                    <c:v>T.1.4.5</c:v>
                  </c:pt>
                  <c:pt idx="20">
                    <c:v>CRIPTOGRAFÍA</c:v>
                  </c:pt>
                  <c:pt idx="21">
                    <c:v>T.2</c:v>
                  </c:pt>
                  <c:pt idx="22">
                    <c:v>T.2.1</c:v>
                  </c:pt>
                  <c:pt idx="23">
                    <c:v>T.2.1.1</c:v>
                  </c:pt>
                  <c:pt idx="24">
                    <c:v>T.2.1.2</c:v>
                  </c:pt>
                  <c:pt idx="25">
                    <c:v>SEGURIDAD FÍSICA Y DEL ENTORNO</c:v>
                  </c:pt>
                  <c:pt idx="26">
                    <c:v>T.3</c:v>
                  </c:pt>
                  <c:pt idx="27">
                    <c:v>T.3.1</c:v>
                  </c:pt>
                  <c:pt idx="28">
                    <c:v>T.3.1.1</c:v>
                  </c:pt>
                  <c:pt idx="29">
                    <c:v>T.3.1.2</c:v>
                  </c:pt>
                  <c:pt idx="30">
                    <c:v>T.3.1.3</c:v>
                  </c:pt>
                  <c:pt idx="31">
                    <c:v>T.3.1.4</c:v>
                  </c:pt>
                  <c:pt idx="32">
                    <c:v>T.3.1.5</c:v>
                  </c:pt>
                  <c:pt idx="33">
                    <c:v>T.3.1.6</c:v>
                  </c:pt>
                  <c:pt idx="34">
                    <c:v>T.3.2</c:v>
                  </c:pt>
                  <c:pt idx="35">
                    <c:v>T.3.2.1</c:v>
                  </c:pt>
                  <c:pt idx="36">
                    <c:v>T.3.2.2</c:v>
                  </c:pt>
                  <c:pt idx="37">
                    <c:v>T.3.2.3</c:v>
                  </c:pt>
                  <c:pt idx="38">
                    <c:v>T.3.2.4</c:v>
                  </c:pt>
                  <c:pt idx="39">
                    <c:v>T.3.2.5</c:v>
                  </c:pt>
                  <c:pt idx="40">
                    <c:v>T.3.2.6</c:v>
                  </c:pt>
                  <c:pt idx="41">
                    <c:v>T.3.2.7</c:v>
                  </c:pt>
                  <c:pt idx="42">
                    <c:v>T.3.2.8</c:v>
                  </c:pt>
                  <c:pt idx="43">
                    <c:v>T.3.2.9</c:v>
                  </c:pt>
                  <c:pt idx="44">
                    <c:v>SEGURIDAD DE LAS OPERACIONES</c:v>
                  </c:pt>
                  <c:pt idx="45">
                    <c:v>T.4</c:v>
                  </c:pt>
                  <c:pt idx="46">
                    <c:v>T.4.1</c:v>
                  </c:pt>
                  <c:pt idx="47">
                    <c:v>T.4.1.1</c:v>
                  </c:pt>
                  <c:pt idx="48">
                    <c:v>T.4.1.2</c:v>
                  </c:pt>
                  <c:pt idx="49">
                    <c:v>T.4.1.3</c:v>
                  </c:pt>
                  <c:pt idx="50">
                    <c:v>T.4.1.4</c:v>
                  </c:pt>
                  <c:pt idx="51">
                    <c:v>T.4.2</c:v>
                  </c:pt>
                  <c:pt idx="52">
                    <c:v>T.4.2.1</c:v>
                  </c:pt>
                  <c:pt idx="53">
                    <c:v>T.4.3</c:v>
                  </c:pt>
                  <c:pt idx="54">
                    <c:v>T.4.3.1</c:v>
                  </c:pt>
                  <c:pt idx="55">
                    <c:v>T.4.4</c:v>
                  </c:pt>
                  <c:pt idx="56">
                    <c:v>T.4.4.1</c:v>
                  </c:pt>
                  <c:pt idx="57">
                    <c:v>T.4.4.2</c:v>
                  </c:pt>
                  <c:pt idx="58">
                    <c:v>T.4.4.3</c:v>
                  </c:pt>
                  <c:pt idx="59">
                    <c:v>T.4.4.4</c:v>
                  </c:pt>
                  <c:pt idx="60">
                    <c:v>T.4.5</c:v>
                  </c:pt>
                  <c:pt idx="61">
                    <c:v>T.4.5.1</c:v>
                  </c:pt>
                  <c:pt idx="62">
                    <c:v>T.4.6</c:v>
                  </c:pt>
                  <c:pt idx="63">
                    <c:v>T.4.6.1</c:v>
                  </c:pt>
                  <c:pt idx="64">
                    <c:v>T.4.6.2</c:v>
                  </c:pt>
                  <c:pt idx="65">
                    <c:v>T.4.7</c:v>
                  </c:pt>
                  <c:pt idx="66">
                    <c:v>T.4.7.1</c:v>
                  </c:pt>
                  <c:pt idx="67">
                    <c:v>SEGURIDAD DE LAS COMUNICACIONES</c:v>
                  </c:pt>
                  <c:pt idx="68">
                    <c:v>T.5</c:v>
                  </c:pt>
                  <c:pt idx="69">
                    <c:v>T.5.1</c:v>
                  </c:pt>
                  <c:pt idx="70">
                    <c:v>T.5.1.1</c:v>
                  </c:pt>
                  <c:pt idx="71">
                    <c:v>T.5.1.2</c:v>
                  </c:pt>
                  <c:pt idx="72">
                    <c:v>T.5.1.3</c:v>
                  </c:pt>
                  <c:pt idx="73">
                    <c:v>T.5.2</c:v>
                  </c:pt>
                  <c:pt idx="74">
                    <c:v>T.5.2.1</c:v>
                  </c:pt>
                  <c:pt idx="75">
                    <c:v>T.5.2.2</c:v>
                  </c:pt>
                  <c:pt idx="76">
                    <c:v>T.5.2.3</c:v>
                  </c:pt>
                  <c:pt idx="77">
                    <c:v>T.5.2.4</c:v>
                  </c:pt>
                  <c:pt idx="78">
                    <c:v>ADQUISICIÓN, DESARROLLO Y MANTENIMIENTO DE SISTEMAS</c:v>
                  </c:pt>
                  <c:pt idx="79">
                    <c:v>T.6</c:v>
                  </c:pt>
                  <c:pt idx="80">
                    <c:v>T.6.1</c:v>
                  </c:pt>
                  <c:pt idx="81">
                    <c:v>T.6.1.1</c:v>
                  </c:pt>
                  <c:pt idx="82">
                    <c:v>T.6.1.2</c:v>
                  </c:pt>
                  <c:pt idx="83">
                    <c:v>T.6.1.3</c:v>
                  </c:pt>
                  <c:pt idx="84">
                    <c:v>T.6.2</c:v>
                  </c:pt>
                  <c:pt idx="85">
                    <c:v>T.6.2.1</c:v>
                  </c:pt>
                  <c:pt idx="86">
                    <c:v>T.6.2.2</c:v>
                  </c:pt>
                  <c:pt idx="87">
                    <c:v>T.6.2.3</c:v>
                  </c:pt>
                  <c:pt idx="88">
                    <c:v>T.6.2.4</c:v>
                  </c:pt>
                  <c:pt idx="89">
                    <c:v>T.6.2.5</c:v>
                  </c:pt>
                  <c:pt idx="90">
                    <c:v>T.6.2.6</c:v>
                  </c:pt>
                  <c:pt idx="91">
                    <c:v>T.6.2.7</c:v>
                  </c:pt>
                  <c:pt idx="92">
                    <c:v>T.6.2.8</c:v>
                  </c:pt>
                  <c:pt idx="93">
                    <c:v>T.6.2.9</c:v>
                  </c:pt>
                  <c:pt idx="94">
                    <c:v>T.6.3</c:v>
                  </c:pt>
                  <c:pt idx="95">
                    <c:v>T.6.3.1</c:v>
                  </c:pt>
                  <c:pt idx="96">
                    <c:v>GESTIÓN DE INCIDENTES DE SEGURIDAD DE LA INFORMACIÓN</c:v>
                  </c:pt>
                  <c:pt idx="97">
                    <c:v>T.7.</c:v>
                  </c:pt>
                  <c:pt idx="98">
                    <c:v>T.7.1</c:v>
                  </c:pt>
                  <c:pt idx="99">
                    <c:v>T.7.1.1</c:v>
                  </c:pt>
                  <c:pt idx="100">
                    <c:v>T.7.1.2</c:v>
                  </c:pt>
                  <c:pt idx="101">
                    <c:v>T.7.1.3</c:v>
                  </c:pt>
                  <c:pt idx="102">
                    <c:v>T.7.1.4</c:v>
                  </c:pt>
                  <c:pt idx="103">
                    <c:v>T.7.1.5</c:v>
                  </c:pt>
                  <c:pt idx="104">
                    <c:v>T.7.1.6</c:v>
                  </c:pt>
                  <c:pt idx="105">
                    <c:v>T.7.1.7</c:v>
                  </c:pt>
                </c:lvl>
              </c:multiLvlStrCache>
            </c:multiLvlStrRef>
          </c:cat>
          <c:val>
            <c:numRef>
              <c:f>TECNICAS!$L$12:$L$117</c:f>
              <c:numCache>
                <c:formatCode>General</c:formatCode>
                <c:ptCount val="106"/>
              </c:numCache>
            </c:numRef>
          </c:val>
          <c:extLst>
            <c:ext xmlns:c16="http://schemas.microsoft.com/office/drawing/2014/chart" uri="{C3380CC4-5D6E-409C-BE32-E72D297353CC}">
              <c16:uniqueId val="{00000002-AEB9-4AF1-AA0C-E01B4F714E74}"/>
            </c:ext>
          </c:extLst>
        </c:ser>
        <c:dLbls>
          <c:showLegendKey val="0"/>
          <c:showVal val="0"/>
          <c:showCatName val="0"/>
          <c:showSerName val="0"/>
          <c:showPercent val="0"/>
          <c:showBubbleSize val="0"/>
        </c:dLbls>
        <c:gapWidth val="219"/>
        <c:overlap val="-27"/>
        <c:axId val="681210496"/>
        <c:axId val="571731520"/>
      </c:barChart>
      <c:catAx>
        <c:axId val="6812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31520"/>
        <c:crosses val="autoZero"/>
        <c:auto val="1"/>
        <c:lblAlgn val="ctr"/>
        <c:lblOffset val="100"/>
        <c:noMultiLvlLbl val="0"/>
      </c:catAx>
      <c:valAx>
        <c:axId val="571731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121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5FC2A1E-3557-4059-B856-1EB0F2F7E9A8}">
  <sheetPr/>
  <sheetViews>
    <sheetView zoomScale="116" workbookViewId="0" zoomToFit="1"/>
  </sheetViews>
  <pageMargins left="0.7" right="0.7" top="0.75" bottom="0.75" header="0.3" footer="0.3"/>
  <drawing r:id="rId1"/>
</chartsheet>
</file>

<file path=xl/diagrams/_rels/data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2109EB-5C2B-4F1A-A46B-8B4C9013AEE3}" type="doc">
      <dgm:prSet loTypeId="urn:microsoft.com/office/officeart/2005/8/layout/hProcess10" loCatId="process" qsTypeId="urn:microsoft.com/office/officeart/2005/8/quickstyle/3d6" qsCatId="3D" csTypeId="urn:microsoft.com/office/officeart/2005/8/colors/accent1_1" csCatId="accent1" phldr="1"/>
      <dgm:spPr/>
      <dgm:t>
        <a:bodyPr/>
        <a:lstStyle/>
        <a:p>
          <a:endParaRPr lang="es-ES"/>
        </a:p>
      </dgm:t>
    </dgm:pt>
    <dgm:pt modelId="{CFD9661E-E466-4D41-A2DA-C7F90CFDAA34}">
      <dgm:prSet phldrT="[Texto]" custT="1"/>
      <dgm:spPr/>
      <dgm:t>
        <a:bodyPr/>
        <a:lstStyle/>
        <a:p>
          <a:r>
            <a:rPr lang="es-ES" sz="1200" b="1" dirty="0"/>
            <a:t>Identificar</a:t>
          </a:r>
        </a:p>
      </dgm:t>
    </dgm:pt>
    <dgm:pt modelId="{3D61A766-195D-4F1A-ADF3-0F9C8ABA5B64}" type="parTrans" cxnId="{D034ECCE-9E94-4E0F-98FA-D5D2F962852A}">
      <dgm:prSet/>
      <dgm:spPr/>
      <dgm:t>
        <a:bodyPr/>
        <a:lstStyle/>
        <a:p>
          <a:endParaRPr lang="es-ES" sz="850"/>
        </a:p>
      </dgm:t>
    </dgm:pt>
    <dgm:pt modelId="{49D8FBD1-85A2-46B9-B60C-01657606DF94}" type="sibTrans" cxnId="{D034ECCE-9E94-4E0F-98FA-D5D2F962852A}">
      <dgm:prSet custT="1"/>
      <dgm:spPr/>
      <dgm:t>
        <a:bodyPr/>
        <a:lstStyle/>
        <a:p>
          <a:endParaRPr lang="es-ES" sz="850"/>
        </a:p>
      </dgm:t>
    </dgm:pt>
    <dgm:pt modelId="{888698DA-F7B1-4E08-8114-1776AA8ED6F7}">
      <dgm:prSet phldrT="[Texto]" custT="1"/>
      <dgm:spPr/>
      <dgm:t>
        <a:bodyPr/>
        <a:lstStyle/>
        <a:p>
          <a:r>
            <a:rPr lang="es-ES" sz="1100" dirty="0"/>
            <a:t>Gestión de activos</a:t>
          </a:r>
        </a:p>
      </dgm:t>
    </dgm:pt>
    <dgm:pt modelId="{5D8954A5-8BA7-45C7-B3F9-D9857EAE291C}" type="parTrans" cxnId="{407CDB5D-7EA2-42F1-8A15-37B6DAAB40AA}">
      <dgm:prSet/>
      <dgm:spPr/>
      <dgm:t>
        <a:bodyPr/>
        <a:lstStyle/>
        <a:p>
          <a:endParaRPr lang="es-ES" sz="850"/>
        </a:p>
      </dgm:t>
    </dgm:pt>
    <dgm:pt modelId="{AABABD63-AD2C-404C-B001-8785D1EFE6F1}" type="sibTrans" cxnId="{407CDB5D-7EA2-42F1-8A15-37B6DAAB40AA}">
      <dgm:prSet/>
      <dgm:spPr/>
      <dgm:t>
        <a:bodyPr/>
        <a:lstStyle/>
        <a:p>
          <a:endParaRPr lang="es-ES" sz="850"/>
        </a:p>
      </dgm:t>
    </dgm:pt>
    <dgm:pt modelId="{1281D599-E36D-49FF-B1DC-BE785EA334F1}">
      <dgm:prSet phldrT="[Texto]" custT="1"/>
      <dgm:spPr/>
      <dgm:t>
        <a:bodyPr/>
        <a:lstStyle/>
        <a:p>
          <a:r>
            <a:rPr lang="es-ES" sz="1100" dirty="0"/>
            <a:t>Ambiente de negocios</a:t>
          </a:r>
        </a:p>
      </dgm:t>
    </dgm:pt>
    <dgm:pt modelId="{7C0ACAE6-0D47-4CA6-8776-54FA93A87DDF}" type="parTrans" cxnId="{BEBF5A78-64FE-4565-9EA1-76771F77DAE1}">
      <dgm:prSet/>
      <dgm:spPr/>
      <dgm:t>
        <a:bodyPr/>
        <a:lstStyle/>
        <a:p>
          <a:endParaRPr lang="es-ES" sz="850"/>
        </a:p>
      </dgm:t>
    </dgm:pt>
    <dgm:pt modelId="{BC9BCD4A-5EBF-4B52-8076-D89333A9DC8F}" type="sibTrans" cxnId="{BEBF5A78-64FE-4565-9EA1-76771F77DAE1}">
      <dgm:prSet/>
      <dgm:spPr/>
      <dgm:t>
        <a:bodyPr/>
        <a:lstStyle/>
        <a:p>
          <a:endParaRPr lang="es-ES" sz="850"/>
        </a:p>
      </dgm:t>
    </dgm:pt>
    <dgm:pt modelId="{6DF347B9-05AB-4459-BD13-CF949C3C8A14}">
      <dgm:prSet phldrT="[Texto]" custT="1"/>
      <dgm:spPr/>
      <dgm:t>
        <a:bodyPr/>
        <a:lstStyle/>
        <a:p>
          <a:r>
            <a:rPr lang="es-ES" sz="1200" b="1" dirty="0"/>
            <a:t>Proteger</a:t>
          </a:r>
        </a:p>
      </dgm:t>
    </dgm:pt>
    <dgm:pt modelId="{A2D7F9F6-705D-4254-9817-74C705D35DD7}" type="parTrans" cxnId="{9EC52230-E2DE-4935-B471-48DCF822F511}">
      <dgm:prSet/>
      <dgm:spPr/>
      <dgm:t>
        <a:bodyPr/>
        <a:lstStyle/>
        <a:p>
          <a:endParaRPr lang="es-ES" sz="850"/>
        </a:p>
      </dgm:t>
    </dgm:pt>
    <dgm:pt modelId="{BC93E36D-F700-4375-9905-72193D372128}" type="sibTrans" cxnId="{9EC52230-E2DE-4935-B471-48DCF822F511}">
      <dgm:prSet custT="1"/>
      <dgm:spPr/>
      <dgm:t>
        <a:bodyPr/>
        <a:lstStyle/>
        <a:p>
          <a:endParaRPr lang="es-ES" sz="850"/>
        </a:p>
      </dgm:t>
    </dgm:pt>
    <dgm:pt modelId="{2180C18D-FEE9-4539-868A-88016A2CB7E5}">
      <dgm:prSet phldrT="[Texto]" custT="1"/>
      <dgm:spPr/>
      <dgm:t>
        <a:bodyPr/>
        <a:lstStyle/>
        <a:p>
          <a:r>
            <a:rPr lang="es-ES" sz="1100" dirty="0"/>
            <a:t>Control de acceso</a:t>
          </a:r>
        </a:p>
      </dgm:t>
    </dgm:pt>
    <dgm:pt modelId="{8C64319D-C016-44E0-84E3-A3726875BFE6}" type="parTrans" cxnId="{2B5006B2-A62B-41DE-AC26-C5A008C44009}">
      <dgm:prSet/>
      <dgm:spPr/>
      <dgm:t>
        <a:bodyPr/>
        <a:lstStyle/>
        <a:p>
          <a:endParaRPr lang="es-ES" sz="850"/>
        </a:p>
      </dgm:t>
    </dgm:pt>
    <dgm:pt modelId="{A4C4296A-BEC1-42CE-A882-17139BD815F4}" type="sibTrans" cxnId="{2B5006B2-A62B-41DE-AC26-C5A008C44009}">
      <dgm:prSet/>
      <dgm:spPr/>
      <dgm:t>
        <a:bodyPr/>
        <a:lstStyle/>
        <a:p>
          <a:endParaRPr lang="es-ES" sz="850"/>
        </a:p>
      </dgm:t>
    </dgm:pt>
    <dgm:pt modelId="{AACE8F74-A6C5-43F0-867A-D1B44CE008A8}">
      <dgm:prSet phldrT="[Texto]" custT="1"/>
      <dgm:spPr/>
      <dgm:t>
        <a:bodyPr/>
        <a:lstStyle/>
        <a:p>
          <a:r>
            <a:rPr lang="es-ES" sz="1100" dirty="0"/>
            <a:t>Capacitación y sensibilización</a:t>
          </a:r>
        </a:p>
      </dgm:t>
    </dgm:pt>
    <dgm:pt modelId="{36FC6262-8674-43DF-89D4-53CB9168501D}" type="parTrans" cxnId="{411BC6A8-7166-4520-BA59-C0A7EE91D4B0}">
      <dgm:prSet/>
      <dgm:spPr/>
      <dgm:t>
        <a:bodyPr/>
        <a:lstStyle/>
        <a:p>
          <a:endParaRPr lang="es-ES" sz="850"/>
        </a:p>
      </dgm:t>
    </dgm:pt>
    <dgm:pt modelId="{138B43F3-538D-4A54-A59E-4D3C5D3642D4}" type="sibTrans" cxnId="{411BC6A8-7166-4520-BA59-C0A7EE91D4B0}">
      <dgm:prSet/>
      <dgm:spPr/>
      <dgm:t>
        <a:bodyPr/>
        <a:lstStyle/>
        <a:p>
          <a:endParaRPr lang="es-ES" sz="850"/>
        </a:p>
      </dgm:t>
    </dgm:pt>
    <dgm:pt modelId="{A7094814-6996-43B0-A68D-BA1440C8BDE9}">
      <dgm:prSet phldrT="[Texto]" custT="1"/>
      <dgm:spPr/>
      <dgm:t>
        <a:bodyPr/>
        <a:lstStyle/>
        <a:p>
          <a:r>
            <a:rPr lang="es-ES" sz="1000" b="1" dirty="0"/>
            <a:t>Detectar</a:t>
          </a:r>
        </a:p>
      </dgm:t>
    </dgm:pt>
    <dgm:pt modelId="{14168005-BA5F-4096-AF14-5B97D9F9EEEF}" type="parTrans" cxnId="{27AD0761-5DE6-4380-A0AE-6FA324BC0165}">
      <dgm:prSet/>
      <dgm:spPr/>
      <dgm:t>
        <a:bodyPr/>
        <a:lstStyle/>
        <a:p>
          <a:endParaRPr lang="es-ES" sz="850"/>
        </a:p>
      </dgm:t>
    </dgm:pt>
    <dgm:pt modelId="{2C36DAD2-F638-4F81-B263-41E6E73EF41E}" type="sibTrans" cxnId="{27AD0761-5DE6-4380-A0AE-6FA324BC0165}">
      <dgm:prSet custT="1"/>
      <dgm:spPr/>
      <dgm:t>
        <a:bodyPr/>
        <a:lstStyle/>
        <a:p>
          <a:endParaRPr lang="es-ES" sz="850"/>
        </a:p>
      </dgm:t>
    </dgm:pt>
    <dgm:pt modelId="{F9A92B5C-CF19-4DF1-8A64-9CA08F2CA889}">
      <dgm:prSet phldrT="[Texto]" custT="1"/>
      <dgm:spPr/>
      <dgm:t>
        <a:bodyPr/>
        <a:lstStyle/>
        <a:p>
          <a:r>
            <a:rPr lang="es-ES" sz="1100" dirty="0"/>
            <a:t>Anomalías y eventos</a:t>
          </a:r>
        </a:p>
      </dgm:t>
    </dgm:pt>
    <dgm:pt modelId="{87B49145-E476-4CCB-888E-F4FB9E2A0F14}" type="parTrans" cxnId="{B880DE61-2403-47AD-A1D5-F61795E324D7}">
      <dgm:prSet/>
      <dgm:spPr/>
      <dgm:t>
        <a:bodyPr/>
        <a:lstStyle/>
        <a:p>
          <a:endParaRPr lang="es-ES" sz="850"/>
        </a:p>
      </dgm:t>
    </dgm:pt>
    <dgm:pt modelId="{1181FC52-B3CF-4775-B68C-4C01AC4834C0}" type="sibTrans" cxnId="{B880DE61-2403-47AD-A1D5-F61795E324D7}">
      <dgm:prSet/>
      <dgm:spPr/>
      <dgm:t>
        <a:bodyPr/>
        <a:lstStyle/>
        <a:p>
          <a:endParaRPr lang="es-ES" sz="850"/>
        </a:p>
      </dgm:t>
    </dgm:pt>
    <dgm:pt modelId="{7987C506-2CDE-44E4-B4F5-C33C33D5A6D6}">
      <dgm:prSet phldrT="[Texto]" custT="1"/>
      <dgm:spPr/>
      <dgm:t>
        <a:bodyPr/>
        <a:lstStyle/>
        <a:p>
          <a:r>
            <a:rPr lang="es-ES" sz="1100" dirty="0"/>
            <a:t>Monitoreo continuo de la seguridad</a:t>
          </a:r>
        </a:p>
      </dgm:t>
    </dgm:pt>
    <dgm:pt modelId="{54310600-079D-4722-BB85-54EC4A0229DD}" type="parTrans" cxnId="{B16B32E5-9AC9-45A0-AEB0-13678D547931}">
      <dgm:prSet/>
      <dgm:spPr/>
      <dgm:t>
        <a:bodyPr/>
        <a:lstStyle/>
        <a:p>
          <a:endParaRPr lang="es-ES" sz="850"/>
        </a:p>
      </dgm:t>
    </dgm:pt>
    <dgm:pt modelId="{F0D7FE95-B402-4BFC-8727-C8B5D71E0262}" type="sibTrans" cxnId="{B16B32E5-9AC9-45A0-AEB0-13678D547931}">
      <dgm:prSet/>
      <dgm:spPr/>
      <dgm:t>
        <a:bodyPr/>
        <a:lstStyle/>
        <a:p>
          <a:endParaRPr lang="es-ES" sz="850"/>
        </a:p>
      </dgm:t>
    </dgm:pt>
    <dgm:pt modelId="{B48EAD2E-4793-468B-8161-4C1247D8C357}">
      <dgm:prSet phldrT="[Texto]" custT="1"/>
      <dgm:spPr/>
      <dgm:t>
        <a:bodyPr/>
        <a:lstStyle/>
        <a:p>
          <a:r>
            <a:rPr lang="es-ES" sz="1100" dirty="0"/>
            <a:t>Evaluación de riesgos</a:t>
          </a:r>
        </a:p>
      </dgm:t>
    </dgm:pt>
    <dgm:pt modelId="{25D8EF5C-8EF7-4CE2-BBC0-088CF92287DF}" type="parTrans" cxnId="{666427D0-80A6-47A6-9A4F-735ACA94F674}">
      <dgm:prSet/>
      <dgm:spPr/>
      <dgm:t>
        <a:bodyPr/>
        <a:lstStyle/>
        <a:p>
          <a:endParaRPr lang="es-ES" sz="850"/>
        </a:p>
      </dgm:t>
    </dgm:pt>
    <dgm:pt modelId="{9E5F2613-F01F-40A9-B96A-0DCB9A2FABD1}" type="sibTrans" cxnId="{666427D0-80A6-47A6-9A4F-735ACA94F674}">
      <dgm:prSet/>
      <dgm:spPr/>
      <dgm:t>
        <a:bodyPr/>
        <a:lstStyle/>
        <a:p>
          <a:endParaRPr lang="es-ES" sz="850"/>
        </a:p>
      </dgm:t>
    </dgm:pt>
    <dgm:pt modelId="{CF346AAC-90E6-4778-BF87-9E764E622057}">
      <dgm:prSet phldrT="[Texto]" custT="1"/>
      <dgm:spPr/>
      <dgm:t>
        <a:bodyPr/>
        <a:lstStyle/>
        <a:p>
          <a:r>
            <a:rPr lang="es-ES" sz="1100" dirty="0"/>
            <a:t>Estrategia de gestión de riesgos</a:t>
          </a:r>
        </a:p>
      </dgm:t>
    </dgm:pt>
    <dgm:pt modelId="{DB01BF2A-B99E-4E84-B7F8-C01431891A5C}" type="parTrans" cxnId="{A4EC844C-0773-4D13-821E-3DF9E2F1569C}">
      <dgm:prSet/>
      <dgm:spPr/>
      <dgm:t>
        <a:bodyPr/>
        <a:lstStyle/>
        <a:p>
          <a:endParaRPr lang="es-ES" sz="850"/>
        </a:p>
      </dgm:t>
    </dgm:pt>
    <dgm:pt modelId="{FDFAE280-4403-4CEB-AD40-2EA575985CAF}" type="sibTrans" cxnId="{A4EC844C-0773-4D13-821E-3DF9E2F1569C}">
      <dgm:prSet/>
      <dgm:spPr/>
      <dgm:t>
        <a:bodyPr/>
        <a:lstStyle/>
        <a:p>
          <a:endParaRPr lang="es-ES" sz="850"/>
        </a:p>
      </dgm:t>
    </dgm:pt>
    <dgm:pt modelId="{707C3672-0EF0-42DB-A91A-175C205E0FE3}">
      <dgm:prSet phldrT="[Texto]" custT="1"/>
      <dgm:spPr/>
      <dgm:t>
        <a:bodyPr/>
        <a:lstStyle/>
        <a:p>
          <a:r>
            <a:rPr lang="es-ES" sz="1100" dirty="0"/>
            <a:t>Seguridad datos</a:t>
          </a:r>
        </a:p>
      </dgm:t>
    </dgm:pt>
    <dgm:pt modelId="{7E8BF841-A407-4F2A-8B1D-87F8204947A9}" type="parTrans" cxnId="{4084321E-ED64-422C-9BC9-A76B8F6AC830}">
      <dgm:prSet/>
      <dgm:spPr/>
      <dgm:t>
        <a:bodyPr/>
        <a:lstStyle/>
        <a:p>
          <a:endParaRPr lang="es-ES" sz="850"/>
        </a:p>
      </dgm:t>
    </dgm:pt>
    <dgm:pt modelId="{E1A72FAB-10A3-46A8-B080-66634AE5685E}" type="sibTrans" cxnId="{4084321E-ED64-422C-9BC9-A76B8F6AC830}">
      <dgm:prSet/>
      <dgm:spPr/>
      <dgm:t>
        <a:bodyPr/>
        <a:lstStyle/>
        <a:p>
          <a:endParaRPr lang="es-ES" sz="850"/>
        </a:p>
      </dgm:t>
    </dgm:pt>
    <dgm:pt modelId="{75AF9CFA-E5EA-41C7-B733-BCCC515E0C99}">
      <dgm:prSet phldrT="[Texto]" custT="1"/>
      <dgm:spPr/>
      <dgm:t>
        <a:bodyPr/>
        <a:lstStyle/>
        <a:p>
          <a:r>
            <a:rPr lang="es-ES" sz="1100" dirty="0"/>
            <a:t>Protección información y procedimientos</a:t>
          </a:r>
        </a:p>
      </dgm:t>
    </dgm:pt>
    <dgm:pt modelId="{3CEE2CE5-7F1A-4C1C-944F-F9AAAC447E80}" type="parTrans" cxnId="{6C77F185-335B-4561-A577-CC50C3937452}">
      <dgm:prSet/>
      <dgm:spPr/>
      <dgm:t>
        <a:bodyPr/>
        <a:lstStyle/>
        <a:p>
          <a:endParaRPr lang="es-ES" sz="850"/>
        </a:p>
      </dgm:t>
    </dgm:pt>
    <dgm:pt modelId="{20CD7C7A-38E6-42E7-9B7D-A0EBA79DEBEE}" type="sibTrans" cxnId="{6C77F185-335B-4561-A577-CC50C3937452}">
      <dgm:prSet/>
      <dgm:spPr/>
      <dgm:t>
        <a:bodyPr/>
        <a:lstStyle/>
        <a:p>
          <a:endParaRPr lang="es-ES" sz="850"/>
        </a:p>
      </dgm:t>
    </dgm:pt>
    <dgm:pt modelId="{24B5D0CC-0202-4F63-9F53-BB56674CDAF2}">
      <dgm:prSet phldrT="[Texto]" custT="1"/>
      <dgm:spPr/>
      <dgm:t>
        <a:bodyPr/>
        <a:lstStyle/>
        <a:p>
          <a:r>
            <a:rPr lang="es-ES" sz="1100" dirty="0"/>
            <a:t>Mantenimiento</a:t>
          </a:r>
        </a:p>
      </dgm:t>
    </dgm:pt>
    <dgm:pt modelId="{6EE67D20-F6D6-4D29-A8CA-F862546B2313}" type="parTrans" cxnId="{DF59F676-DDE2-4D0A-9772-4992C72CF3C0}">
      <dgm:prSet/>
      <dgm:spPr/>
      <dgm:t>
        <a:bodyPr/>
        <a:lstStyle/>
        <a:p>
          <a:endParaRPr lang="es-ES" sz="850"/>
        </a:p>
      </dgm:t>
    </dgm:pt>
    <dgm:pt modelId="{D38ED16B-C1E5-4430-8C95-08DCAD71A571}" type="sibTrans" cxnId="{DF59F676-DDE2-4D0A-9772-4992C72CF3C0}">
      <dgm:prSet/>
      <dgm:spPr/>
      <dgm:t>
        <a:bodyPr/>
        <a:lstStyle/>
        <a:p>
          <a:endParaRPr lang="es-ES" sz="850"/>
        </a:p>
      </dgm:t>
    </dgm:pt>
    <dgm:pt modelId="{61D4896A-7230-43AA-B591-599A59890DE6}">
      <dgm:prSet phldrT="[Texto]" custT="1"/>
      <dgm:spPr/>
      <dgm:t>
        <a:bodyPr/>
        <a:lstStyle/>
        <a:p>
          <a:r>
            <a:rPr lang="es-ES" sz="1100" dirty="0"/>
            <a:t>Tecnología de protección</a:t>
          </a:r>
        </a:p>
      </dgm:t>
    </dgm:pt>
    <dgm:pt modelId="{BCDA9D34-1AE7-4D0F-9626-81E53EF29AAC}" type="parTrans" cxnId="{60DA1C71-5453-4E77-BE55-5A315BE10DEE}">
      <dgm:prSet/>
      <dgm:spPr/>
      <dgm:t>
        <a:bodyPr/>
        <a:lstStyle/>
        <a:p>
          <a:endParaRPr lang="es-ES" sz="850"/>
        </a:p>
      </dgm:t>
    </dgm:pt>
    <dgm:pt modelId="{1B5620E4-76AC-439A-997B-54514566C62D}" type="sibTrans" cxnId="{60DA1C71-5453-4E77-BE55-5A315BE10DEE}">
      <dgm:prSet/>
      <dgm:spPr/>
      <dgm:t>
        <a:bodyPr/>
        <a:lstStyle/>
        <a:p>
          <a:endParaRPr lang="es-ES" sz="850"/>
        </a:p>
      </dgm:t>
    </dgm:pt>
    <dgm:pt modelId="{44647708-D3A2-4C9C-9F9F-05693CE8EBDC}">
      <dgm:prSet phldrT="[Texto]" custT="1"/>
      <dgm:spPr/>
      <dgm:t>
        <a:bodyPr/>
        <a:lstStyle/>
        <a:p>
          <a:r>
            <a:rPr lang="es-ES" sz="1100" dirty="0"/>
            <a:t>Proceso de detección</a:t>
          </a:r>
          <a:r>
            <a:rPr lang="es-ES" sz="1000" dirty="0"/>
            <a:t>	</a:t>
          </a:r>
        </a:p>
      </dgm:t>
    </dgm:pt>
    <dgm:pt modelId="{6AC8DF2A-D799-453B-BC4E-9E606CD8910B}" type="parTrans" cxnId="{24938EB7-43F0-492C-B0EE-30B0BABB9F41}">
      <dgm:prSet/>
      <dgm:spPr/>
      <dgm:t>
        <a:bodyPr/>
        <a:lstStyle/>
        <a:p>
          <a:endParaRPr lang="es-ES" sz="850"/>
        </a:p>
      </dgm:t>
    </dgm:pt>
    <dgm:pt modelId="{570D379C-26EB-41BF-879F-C87D52A72B06}" type="sibTrans" cxnId="{24938EB7-43F0-492C-B0EE-30B0BABB9F41}">
      <dgm:prSet/>
      <dgm:spPr/>
      <dgm:t>
        <a:bodyPr/>
        <a:lstStyle/>
        <a:p>
          <a:endParaRPr lang="es-ES" sz="850"/>
        </a:p>
      </dgm:t>
    </dgm:pt>
    <dgm:pt modelId="{6AD4D0FC-646C-486F-BF9B-DEBD8AFBEA9E}">
      <dgm:prSet phldrT="[Texto]" custT="1"/>
      <dgm:spPr/>
      <dgm:t>
        <a:bodyPr/>
        <a:lstStyle/>
        <a:p>
          <a:r>
            <a:rPr lang="es-ES" sz="1000" b="1" dirty="0"/>
            <a:t>Responder</a:t>
          </a:r>
        </a:p>
      </dgm:t>
    </dgm:pt>
    <dgm:pt modelId="{21C0E4C4-0330-4875-BA01-51083BFDC7DC}" type="parTrans" cxnId="{5ECFBA57-1B55-4A06-8599-332F03333415}">
      <dgm:prSet/>
      <dgm:spPr/>
      <dgm:t>
        <a:bodyPr/>
        <a:lstStyle/>
        <a:p>
          <a:endParaRPr lang="es-ES" sz="850"/>
        </a:p>
      </dgm:t>
    </dgm:pt>
    <dgm:pt modelId="{422AAFC1-2C1F-4577-8AF4-D49F26C425D1}" type="sibTrans" cxnId="{5ECFBA57-1B55-4A06-8599-332F03333415}">
      <dgm:prSet custT="1"/>
      <dgm:spPr/>
      <dgm:t>
        <a:bodyPr/>
        <a:lstStyle/>
        <a:p>
          <a:endParaRPr lang="es-ES" sz="850"/>
        </a:p>
      </dgm:t>
    </dgm:pt>
    <dgm:pt modelId="{699F0988-1992-46C3-B321-3E36FADD178E}">
      <dgm:prSet phldrT="[Texto]" custT="1"/>
      <dgm:spPr/>
      <dgm:t>
        <a:bodyPr/>
        <a:lstStyle/>
        <a:p>
          <a:r>
            <a:rPr lang="es-ES" sz="1100" dirty="0"/>
            <a:t>Planes de respuesta</a:t>
          </a:r>
        </a:p>
      </dgm:t>
    </dgm:pt>
    <dgm:pt modelId="{B04B32EB-3542-4E19-A6B0-A6768A994F2F}" type="parTrans" cxnId="{4481A7CB-7D0A-4A26-A990-236F4D5ACF18}">
      <dgm:prSet/>
      <dgm:spPr/>
      <dgm:t>
        <a:bodyPr/>
        <a:lstStyle/>
        <a:p>
          <a:endParaRPr lang="es-ES" sz="850"/>
        </a:p>
      </dgm:t>
    </dgm:pt>
    <dgm:pt modelId="{8D60D0C9-E7B4-48D1-8284-6B7B16F96DF9}" type="sibTrans" cxnId="{4481A7CB-7D0A-4A26-A990-236F4D5ACF18}">
      <dgm:prSet/>
      <dgm:spPr/>
      <dgm:t>
        <a:bodyPr/>
        <a:lstStyle/>
        <a:p>
          <a:endParaRPr lang="es-ES" sz="850"/>
        </a:p>
      </dgm:t>
    </dgm:pt>
    <dgm:pt modelId="{D44685D7-0E29-4A6C-927C-C560C9B26A7B}">
      <dgm:prSet phldrT="[Texto]" custT="1"/>
      <dgm:spPr/>
      <dgm:t>
        <a:bodyPr/>
        <a:lstStyle/>
        <a:p>
          <a:r>
            <a:rPr lang="es-ES" sz="1100" dirty="0"/>
            <a:t>Comunicaciones</a:t>
          </a:r>
        </a:p>
      </dgm:t>
    </dgm:pt>
    <dgm:pt modelId="{FD9129E7-B97C-4782-82B9-93A5B0AE3D34}" type="parTrans" cxnId="{B83479EA-C81C-4003-8A40-AFABCF61560A}">
      <dgm:prSet/>
      <dgm:spPr/>
      <dgm:t>
        <a:bodyPr/>
        <a:lstStyle/>
        <a:p>
          <a:endParaRPr lang="es-ES" sz="850"/>
        </a:p>
      </dgm:t>
    </dgm:pt>
    <dgm:pt modelId="{25683F0F-1B39-4DB5-9662-DB61009D1EFC}" type="sibTrans" cxnId="{B83479EA-C81C-4003-8A40-AFABCF61560A}">
      <dgm:prSet/>
      <dgm:spPr/>
      <dgm:t>
        <a:bodyPr/>
        <a:lstStyle/>
        <a:p>
          <a:endParaRPr lang="es-ES" sz="850"/>
        </a:p>
      </dgm:t>
    </dgm:pt>
    <dgm:pt modelId="{8564AA7F-0AED-41E0-A7A9-4213308ABD71}">
      <dgm:prSet phldrT="[Texto]" custT="1"/>
      <dgm:spPr/>
      <dgm:t>
        <a:bodyPr/>
        <a:lstStyle/>
        <a:p>
          <a:r>
            <a:rPr lang="es-ES" sz="1100" dirty="0"/>
            <a:t>Análisis</a:t>
          </a:r>
        </a:p>
      </dgm:t>
    </dgm:pt>
    <dgm:pt modelId="{0327758D-6A67-432A-9ABF-61E5A78BEA2F}" type="parTrans" cxnId="{6FC59E6E-CE60-4928-9691-054E57577ACB}">
      <dgm:prSet/>
      <dgm:spPr/>
      <dgm:t>
        <a:bodyPr/>
        <a:lstStyle/>
        <a:p>
          <a:endParaRPr lang="es-ES" sz="850"/>
        </a:p>
      </dgm:t>
    </dgm:pt>
    <dgm:pt modelId="{1C7F9AA8-2499-4116-99ED-70FA2073D423}" type="sibTrans" cxnId="{6FC59E6E-CE60-4928-9691-054E57577ACB}">
      <dgm:prSet/>
      <dgm:spPr/>
      <dgm:t>
        <a:bodyPr/>
        <a:lstStyle/>
        <a:p>
          <a:endParaRPr lang="es-ES" sz="850"/>
        </a:p>
      </dgm:t>
    </dgm:pt>
    <dgm:pt modelId="{86EE2E51-D3D6-4BFD-A17A-8E73EC134AA8}">
      <dgm:prSet phldrT="[Texto]" custT="1"/>
      <dgm:spPr/>
      <dgm:t>
        <a:bodyPr/>
        <a:lstStyle/>
        <a:p>
          <a:r>
            <a:rPr lang="es-ES" sz="1100" dirty="0"/>
            <a:t>Mitigación</a:t>
          </a:r>
        </a:p>
      </dgm:t>
    </dgm:pt>
    <dgm:pt modelId="{F80E1366-459D-4301-AE59-C33E7F38F120}" type="parTrans" cxnId="{E327AA2E-3962-4E72-8661-77488FD35229}">
      <dgm:prSet/>
      <dgm:spPr/>
      <dgm:t>
        <a:bodyPr/>
        <a:lstStyle/>
        <a:p>
          <a:endParaRPr lang="es-ES" sz="850"/>
        </a:p>
      </dgm:t>
    </dgm:pt>
    <dgm:pt modelId="{5C0CEE2F-EFB8-46FD-ABD9-72F95A671860}" type="sibTrans" cxnId="{E327AA2E-3962-4E72-8661-77488FD35229}">
      <dgm:prSet/>
      <dgm:spPr/>
      <dgm:t>
        <a:bodyPr/>
        <a:lstStyle/>
        <a:p>
          <a:endParaRPr lang="es-ES" sz="850"/>
        </a:p>
      </dgm:t>
    </dgm:pt>
    <dgm:pt modelId="{60464913-F8CF-4911-90B2-4E536B8B4C1B}">
      <dgm:prSet phldrT="[Texto]" custT="1"/>
      <dgm:spPr/>
      <dgm:t>
        <a:bodyPr/>
        <a:lstStyle/>
        <a:p>
          <a:r>
            <a:rPr lang="es-ES" sz="1100" dirty="0"/>
            <a:t>Mejoras</a:t>
          </a:r>
        </a:p>
      </dgm:t>
    </dgm:pt>
    <dgm:pt modelId="{1BCE5978-5DF9-4AE3-833F-55BC58AD86AB}" type="parTrans" cxnId="{29C584B4-59FF-4950-A3E2-69EEF07A219F}">
      <dgm:prSet/>
      <dgm:spPr/>
      <dgm:t>
        <a:bodyPr/>
        <a:lstStyle/>
        <a:p>
          <a:endParaRPr lang="es-ES" sz="850"/>
        </a:p>
      </dgm:t>
    </dgm:pt>
    <dgm:pt modelId="{7D4ACAEF-E0C4-438A-8DC0-EE92670E18E1}" type="sibTrans" cxnId="{29C584B4-59FF-4950-A3E2-69EEF07A219F}">
      <dgm:prSet/>
      <dgm:spPr/>
      <dgm:t>
        <a:bodyPr/>
        <a:lstStyle/>
        <a:p>
          <a:endParaRPr lang="es-ES" sz="850"/>
        </a:p>
      </dgm:t>
    </dgm:pt>
    <dgm:pt modelId="{C01B2C84-5D6B-46FE-8BB1-4DD34F46CEE8}">
      <dgm:prSet phldrT="[Texto]" custT="1"/>
      <dgm:spPr/>
      <dgm:t>
        <a:bodyPr/>
        <a:lstStyle/>
        <a:p>
          <a:r>
            <a:rPr lang="es-ES" sz="1000" b="1" dirty="0"/>
            <a:t>Recuperarse</a:t>
          </a:r>
        </a:p>
      </dgm:t>
    </dgm:pt>
    <dgm:pt modelId="{EB86941C-D4A7-45B8-BC52-EE1B5BE4F12F}" type="parTrans" cxnId="{337D7554-3E1B-493D-AD7D-0D18C3441E04}">
      <dgm:prSet/>
      <dgm:spPr/>
      <dgm:t>
        <a:bodyPr/>
        <a:lstStyle/>
        <a:p>
          <a:endParaRPr lang="es-ES" sz="850"/>
        </a:p>
      </dgm:t>
    </dgm:pt>
    <dgm:pt modelId="{FD9BE4EA-A40F-4B68-900E-4EF3B8C11A81}" type="sibTrans" cxnId="{337D7554-3E1B-493D-AD7D-0D18C3441E04}">
      <dgm:prSet/>
      <dgm:spPr/>
      <dgm:t>
        <a:bodyPr/>
        <a:lstStyle/>
        <a:p>
          <a:endParaRPr lang="es-ES" sz="850"/>
        </a:p>
      </dgm:t>
    </dgm:pt>
    <dgm:pt modelId="{35EAF81B-2ED2-4C1C-B343-ECE42AF0083C}">
      <dgm:prSet phldrT="[Texto]" custT="1"/>
      <dgm:spPr/>
      <dgm:t>
        <a:bodyPr/>
        <a:lstStyle/>
        <a:p>
          <a:r>
            <a:rPr lang="es-ES" sz="1100" dirty="0"/>
            <a:t>Planes de recuperación</a:t>
          </a:r>
        </a:p>
      </dgm:t>
    </dgm:pt>
    <dgm:pt modelId="{8778AA73-A002-4202-A0F0-C3958E1735E7}" type="parTrans" cxnId="{081DED6D-7F66-403A-8979-B49EAE82EA20}">
      <dgm:prSet/>
      <dgm:spPr/>
      <dgm:t>
        <a:bodyPr/>
        <a:lstStyle/>
        <a:p>
          <a:endParaRPr lang="es-ES" sz="850"/>
        </a:p>
      </dgm:t>
    </dgm:pt>
    <dgm:pt modelId="{5F3CF140-BA4A-445D-8A3A-A4FB4D22C08D}" type="sibTrans" cxnId="{081DED6D-7F66-403A-8979-B49EAE82EA20}">
      <dgm:prSet/>
      <dgm:spPr/>
      <dgm:t>
        <a:bodyPr/>
        <a:lstStyle/>
        <a:p>
          <a:endParaRPr lang="es-ES" sz="850"/>
        </a:p>
      </dgm:t>
    </dgm:pt>
    <dgm:pt modelId="{EA673784-A503-4AA4-B115-DF7F6115348B}">
      <dgm:prSet phldrT="[Texto]" custT="1"/>
      <dgm:spPr/>
      <dgm:t>
        <a:bodyPr/>
        <a:lstStyle/>
        <a:p>
          <a:r>
            <a:rPr lang="es-ES" sz="1100" dirty="0"/>
            <a:t>Mejoras </a:t>
          </a:r>
        </a:p>
      </dgm:t>
    </dgm:pt>
    <dgm:pt modelId="{A43746BA-8401-4852-902B-58AC39E85A67}" type="parTrans" cxnId="{377439A4-C742-427E-BEB6-CEC89F8CDF9F}">
      <dgm:prSet/>
      <dgm:spPr/>
      <dgm:t>
        <a:bodyPr/>
        <a:lstStyle/>
        <a:p>
          <a:endParaRPr lang="es-ES" sz="850"/>
        </a:p>
      </dgm:t>
    </dgm:pt>
    <dgm:pt modelId="{E39C8BB6-C54C-42E4-B1FD-8BA377305080}" type="sibTrans" cxnId="{377439A4-C742-427E-BEB6-CEC89F8CDF9F}">
      <dgm:prSet/>
      <dgm:spPr/>
      <dgm:t>
        <a:bodyPr/>
        <a:lstStyle/>
        <a:p>
          <a:endParaRPr lang="es-ES" sz="850"/>
        </a:p>
      </dgm:t>
    </dgm:pt>
    <dgm:pt modelId="{FB735356-064E-43B4-B958-75E5460F32DB}">
      <dgm:prSet phldrT="[Texto]" custT="1"/>
      <dgm:spPr/>
      <dgm:t>
        <a:bodyPr/>
        <a:lstStyle/>
        <a:p>
          <a:r>
            <a:rPr lang="es-ES" sz="1100" dirty="0"/>
            <a:t>Comunicaciones</a:t>
          </a:r>
        </a:p>
      </dgm:t>
    </dgm:pt>
    <dgm:pt modelId="{71EEC0CD-3796-444D-BE05-915496FD80D8}" type="parTrans" cxnId="{9B81A37E-8F3B-4660-9BF6-BF3FC22F22CD}">
      <dgm:prSet/>
      <dgm:spPr/>
      <dgm:t>
        <a:bodyPr/>
        <a:lstStyle/>
        <a:p>
          <a:endParaRPr lang="es-ES" sz="850"/>
        </a:p>
      </dgm:t>
    </dgm:pt>
    <dgm:pt modelId="{461DE73F-846F-47CA-A3CC-F568BAB0DE5D}" type="sibTrans" cxnId="{9B81A37E-8F3B-4660-9BF6-BF3FC22F22CD}">
      <dgm:prSet/>
      <dgm:spPr/>
      <dgm:t>
        <a:bodyPr/>
        <a:lstStyle/>
        <a:p>
          <a:endParaRPr lang="es-ES" sz="850"/>
        </a:p>
      </dgm:t>
    </dgm:pt>
    <dgm:pt modelId="{609F1493-DB22-4932-BEFF-EF79A979E897}" type="pres">
      <dgm:prSet presAssocID="{C62109EB-5C2B-4F1A-A46B-8B4C9013AEE3}" presName="Name0" presStyleCnt="0">
        <dgm:presLayoutVars>
          <dgm:dir/>
          <dgm:resizeHandles val="exact"/>
        </dgm:presLayoutVars>
      </dgm:prSet>
      <dgm:spPr/>
    </dgm:pt>
    <dgm:pt modelId="{61C959EE-52C2-4E53-8E34-9880D7BE1143}" type="pres">
      <dgm:prSet presAssocID="{CFD9661E-E466-4D41-A2DA-C7F90CFDAA34}" presName="composite" presStyleCnt="0"/>
      <dgm:spPr/>
    </dgm:pt>
    <dgm:pt modelId="{BB29AAD2-8325-493E-98FF-E32B9B8001FE}" type="pres">
      <dgm:prSet presAssocID="{CFD9661E-E466-4D41-A2DA-C7F90CFDAA34}" presName="imagSh" presStyleLbl="bgImgPlace1" presStyleIdx="0" presStyleCnt="5"/>
      <dgm:spPr>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dgm:spPr>
    </dgm:pt>
    <dgm:pt modelId="{908CB92F-5EA8-442B-99F5-E6F693D47519}" type="pres">
      <dgm:prSet presAssocID="{CFD9661E-E466-4D41-A2DA-C7F90CFDAA34}" presName="txNode" presStyleLbl="node1" presStyleIdx="0" presStyleCnt="5" custLinFactNeighborX="-3093" custLinFactNeighborY="28055">
        <dgm:presLayoutVars>
          <dgm:bulletEnabled val="1"/>
        </dgm:presLayoutVars>
      </dgm:prSet>
      <dgm:spPr/>
    </dgm:pt>
    <dgm:pt modelId="{BBFB2A25-0F4B-4BFE-B814-AB7316EAC8B7}" type="pres">
      <dgm:prSet presAssocID="{49D8FBD1-85A2-46B9-B60C-01657606DF94}" presName="sibTrans" presStyleLbl="sibTrans2D1" presStyleIdx="0" presStyleCnt="4"/>
      <dgm:spPr/>
    </dgm:pt>
    <dgm:pt modelId="{E731F7FA-CB05-4657-8649-0B0F6F1AE1B0}" type="pres">
      <dgm:prSet presAssocID="{49D8FBD1-85A2-46B9-B60C-01657606DF94}" presName="connTx" presStyleLbl="sibTrans2D1" presStyleIdx="0" presStyleCnt="4"/>
      <dgm:spPr/>
    </dgm:pt>
    <dgm:pt modelId="{2FA8CF50-F6ED-4F41-935F-8F5A0970CC49}" type="pres">
      <dgm:prSet presAssocID="{6DF347B9-05AB-4459-BD13-CF949C3C8A14}" presName="composite" presStyleCnt="0"/>
      <dgm:spPr/>
    </dgm:pt>
    <dgm:pt modelId="{CC3C3F98-2E6A-4969-A79D-F74B7252E040}" type="pres">
      <dgm:prSet presAssocID="{6DF347B9-05AB-4459-BD13-CF949C3C8A14}" presName="imagSh" presStyleLbl="bgImgPlace1" presStyleIdx="1" presStyleCnt="5"/>
      <dgm:spPr>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dgm:spPr>
    </dgm:pt>
    <dgm:pt modelId="{FA6E42F6-94D9-4B06-B7B6-43BEC90AB36B}" type="pres">
      <dgm:prSet presAssocID="{6DF347B9-05AB-4459-BD13-CF949C3C8A14}" presName="txNode" presStyleLbl="node1" presStyleIdx="1" presStyleCnt="5" custLinFactNeighborX="-3093" custLinFactNeighborY="28055">
        <dgm:presLayoutVars>
          <dgm:bulletEnabled val="1"/>
        </dgm:presLayoutVars>
      </dgm:prSet>
      <dgm:spPr/>
    </dgm:pt>
    <dgm:pt modelId="{E8FD12FB-2AD3-4C77-B301-F385A7060FE1}" type="pres">
      <dgm:prSet presAssocID="{BC93E36D-F700-4375-9905-72193D372128}" presName="sibTrans" presStyleLbl="sibTrans2D1" presStyleIdx="1" presStyleCnt="4"/>
      <dgm:spPr/>
    </dgm:pt>
    <dgm:pt modelId="{538C8548-D911-4CCC-8972-2C2ACD0101D4}" type="pres">
      <dgm:prSet presAssocID="{BC93E36D-F700-4375-9905-72193D372128}" presName="connTx" presStyleLbl="sibTrans2D1" presStyleIdx="1" presStyleCnt="4"/>
      <dgm:spPr/>
    </dgm:pt>
    <dgm:pt modelId="{4FEC386B-3FB5-4B60-92EC-E3C58D006AF3}" type="pres">
      <dgm:prSet presAssocID="{A7094814-6996-43B0-A68D-BA1440C8BDE9}" presName="composite" presStyleCnt="0"/>
      <dgm:spPr/>
    </dgm:pt>
    <dgm:pt modelId="{259946B3-D25B-4A3C-9607-6E534306D61E}" type="pres">
      <dgm:prSet presAssocID="{A7094814-6996-43B0-A68D-BA1440C8BDE9}" presName="imagSh" presStyleLbl="bgImgPlace1" presStyleIdx="2" presStyleCnt="5"/>
      <dgm:spPr>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dgm:spPr>
    </dgm:pt>
    <dgm:pt modelId="{975CF257-F5A2-4F77-AE0D-B4A9E4CF1874}" type="pres">
      <dgm:prSet presAssocID="{A7094814-6996-43B0-A68D-BA1440C8BDE9}" presName="txNode" presStyleLbl="node1" presStyleIdx="2" presStyleCnt="5" custLinFactNeighborX="-3093" custLinFactNeighborY="28055">
        <dgm:presLayoutVars>
          <dgm:bulletEnabled val="1"/>
        </dgm:presLayoutVars>
      </dgm:prSet>
      <dgm:spPr/>
    </dgm:pt>
    <dgm:pt modelId="{D3AD787B-03EF-4384-96FC-FBC6FA0E19ED}" type="pres">
      <dgm:prSet presAssocID="{2C36DAD2-F638-4F81-B263-41E6E73EF41E}" presName="sibTrans" presStyleLbl="sibTrans2D1" presStyleIdx="2" presStyleCnt="4"/>
      <dgm:spPr/>
    </dgm:pt>
    <dgm:pt modelId="{22E2EF1C-6DCC-42E1-8079-C47D12798B10}" type="pres">
      <dgm:prSet presAssocID="{2C36DAD2-F638-4F81-B263-41E6E73EF41E}" presName="connTx" presStyleLbl="sibTrans2D1" presStyleIdx="2" presStyleCnt="4"/>
      <dgm:spPr/>
    </dgm:pt>
    <dgm:pt modelId="{5D9971B6-BF10-4E53-A116-9974856BC5DF}" type="pres">
      <dgm:prSet presAssocID="{6AD4D0FC-646C-486F-BF9B-DEBD8AFBEA9E}" presName="composite" presStyleCnt="0"/>
      <dgm:spPr/>
    </dgm:pt>
    <dgm:pt modelId="{99C03321-AD35-4BBC-BC02-B81DD25EF5FE}" type="pres">
      <dgm:prSet presAssocID="{6AD4D0FC-646C-486F-BF9B-DEBD8AFBEA9E}" presName="imagSh" presStyleLbl="bgImgPlace1" presStyleIdx="3" presStyleCnt="5"/>
      <dgm:spPr>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dgm:spPr>
    </dgm:pt>
    <dgm:pt modelId="{6D1B0868-4582-4E66-A4E4-08E22E62931E}" type="pres">
      <dgm:prSet presAssocID="{6AD4D0FC-646C-486F-BF9B-DEBD8AFBEA9E}" presName="txNode" presStyleLbl="node1" presStyleIdx="3" presStyleCnt="5" custLinFactNeighborX="-3092" custLinFactNeighborY="28055">
        <dgm:presLayoutVars>
          <dgm:bulletEnabled val="1"/>
        </dgm:presLayoutVars>
      </dgm:prSet>
      <dgm:spPr/>
    </dgm:pt>
    <dgm:pt modelId="{B1B3E56E-367D-46AF-96D3-C70FE7C693D5}" type="pres">
      <dgm:prSet presAssocID="{422AAFC1-2C1F-4577-8AF4-D49F26C425D1}" presName="sibTrans" presStyleLbl="sibTrans2D1" presStyleIdx="3" presStyleCnt="4"/>
      <dgm:spPr/>
    </dgm:pt>
    <dgm:pt modelId="{AA75F406-2694-4212-8359-D41D0105C16E}" type="pres">
      <dgm:prSet presAssocID="{422AAFC1-2C1F-4577-8AF4-D49F26C425D1}" presName="connTx" presStyleLbl="sibTrans2D1" presStyleIdx="3" presStyleCnt="4"/>
      <dgm:spPr/>
    </dgm:pt>
    <dgm:pt modelId="{C0D397DC-19A0-4918-BA22-5E342E87F459}" type="pres">
      <dgm:prSet presAssocID="{C01B2C84-5D6B-46FE-8BB1-4DD34F46CEE8}" presName="composite" presStyleCnt="0"/>
      <dgm:spPr/>
    </dgm:pt>
    <dgm:pt modelId="{EBF4C65E-5E49-4394-A97A-341AC7DFD438}" type="pres">
      <dgm:prSet presAssocID="{C01B2C84-5D6B-46FE-8BB1-4DD34F46CEE8}" presName="imagSh" presStyleLbl="bgImgPlace1" presStyleIdx="4" presStyleCnt="5"/>
      <dgm:spPr>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dgm:spPr>
    </dgm:pt>
    <dgm:pt modelId="{67737B99-9A1E-4AC6-AFF4-80103183C597}" type="pres">
      <dgm:prSet presAssocID="{C01B2C84-5D6B-46FE-8BB1-4DD34F46CEE8}" presName="txNode" presStyleLbl="node1" presStyleIdx="4" presStyleCnt="5" custLinFactNeighborX="-3092" custLinFactNeighborY="28055">
        <dgm:presLayoutVars>
          <dgm:bulletEnabled val="1"/>
        </dgm:presLayoutVars>
      </dgm:prSet>
      <dgm:spPr/>
    </dgm:pt>
  </dgm:ptLst>
  <dgm:cxnLst>
    <dgm:cxn modelId="{FCF8E200-5FEA-42CD-8C47-FCA050C33230}" type="presOf" srcId="{60464913-F8CF-4911-90B2-4E536B8B4C1B}" destId="{6D1B0868-4582-4E66-A4E4-08E22E62931E}" srcOrd="0" destOrd="5" presId="urn:microsoft.com/office/officeart/2005/8/layout/hProcess10"/>
    <dgm:cxn modelId="{C8CD8B09-FA00-48C6-943D-12B6E3DD9BB1}" type="presOf" srcId="{2C36DAD2-F638-4F81-B263-41E6E73EF41E}" destId="{D3AD787B-03EF-4384-96FC-FBC6FA0E19ED}" srcOrd="0" destOrd="0" presId="urn:microsoft.com/office/officeart/2005/8/layout/hProcess10"/>
    <dgm:cxn modelId="{A632DE14-87FB-44C0-AFCB-10CE798FE4E6}" type="presOf" srcId="{AACE8F74-A6C5-43F0-867A-D1B44CE008A8}" destId="{FA6E42F6-94D9-4B06-B7B6-43BEC90AB36B}" srcOrd="0" destOrd="2" presId="urn:microsoft.com/office/officeart/2005/8/layout/hProcess10"/>
    <dgm:cxn modelId="{AA128817-7E57-4567-9C52-FB28DC7FFDE3}" type="presOf" srcId="{49D8FBD1-85A2-46B9-B60C-01657606DF94}" destId="{BBFB2A25-0F4B-4BFE-B814-AB7316EAC8B7}" srcOrd="0" destOrd="0" presId="urn:microsoft.com/office/officeart/2005/8/layout/hProcess10"/>
    <dgm:cxn modelId="{4084321E-ED64-422C-9BC9-A76B8F6AC830}" srcId="{6DF347B9-05AB-4459-BD13-CF949C3C8A14}" destId="{707C3672-0EF0-42DB-A91A-175C205E0FE3}" srcOrd="2" destOrd="0" parTransId="{7E8BF841-A407-4F2A-8B1D-87F8204947A9}" sibTransId="{E1A72FAB-10A3-46A8-B080-66634AE5685E}"/>
    <dgm:cxn modelId="{7F259322-A5FE-4DB3-949C-E40A1863B23C}" type="presOf" srcId="{888698DA-F7B1-4E08-8114-1776AA8ED6F7}" destId="{908CB92F-5EA8-442B-99F5-E6F693D47519}" srcOrd="0" destOrd="1" presId="urn:microsoft.com/office/officeart/2005/8/layout/hProcess10"/>
    <dgm:cxn modelId="{73CB9623-ED71-4FF3-BECF-A86C196F1515}" type="presOf" srcId="{B48EAD2E-4793-468B-8161-4C1247D8C357}" destId="{908CB92F-5EA8-442B-99F5-E6F693D47519}" srcOrd="0" destOrd="3" presId="urn:microsoft.com/office/officeart/2005/8/layout/hProcess10"/>
    <dgm:cxn modelId="{5F65A22B-6A29-4E7E-90C2-016031A56725}" type="presOf" srcId="{707C3672-0EF0-42DB-A91A-175C205E0FE3}" destId="{FA6E42F6-94D9-4B06-B7B6-43BEC90AB36B}" srcOrd="0" destOrd="3" presId="urn:microsoft.com/office/officeart/2005/8/layout/hProcess10"/>
    <dgm:cxn modelId="{E327AA2E-3962-4E72-8661-77488FD35229}" srcId="{6AD4D0FC-646C-486F-BF9B-DEBD8AFBEA9E}" destId="{86EE2E51-D3D6-4BFD-A17A-8E73EC134AA8}" srcOrd="3" destOrd="0" parTransId="{F80E1366-459D-4301-AE59-C33E7F38F120}" sibTransId="{5C0CEE2F-EFB8-46FD-ABD9-72F95A671860}"/>
    <dgm:cxn modelId="{9EC52230-E2DE-4935-B471-48DCF822F511}" srcId="{C62109EB-5C2B-4F1A-A46B-8B4C9013AEE3}" destId="{6DF347B9-05AB-4459-BD13-CF949C3C8A14}" srcOrd="1" destOrd="0" parTransId="{A2D7F9F6-705D-4254-9817-74C705D35DD7}" sibTransId="{BC93E36D-F700-4375-9905-72193D372128}"/>
    <dgm:cxn modelId="{82B6E237-83DE-4211-A254-F3222B0C5248}" type="presOf" srcId="{BC93E36D-F700-4375-9905-72193D372128}" destId="{538C8548-D911-4CCC-8972-2C2ACD0101D4}" srcOrd="1" destOrd="0" presId="urn:microsoft.com/office/officeart/2005/8/layout/hProcess10"/>
    <dgm:cxn modelId="{AE95D33B-3913-4BD5-9BE9-4B789A051DCB}" type="presOf" srcId="{2180C18D-FEE9-4539-868A-88016A2CB7E5}" destId="{FA6E42F6-94D9-4B06-B7B6-43BEC90AB36B}" srcOrd="0" destOrd="1" presId="urn:microsoft.com/office/officeart/2005/8/layout/hProcess10"/>
    <dgm:cxn modelId="{623E723C-8D97-4070-9353-3F308EB3396D}" type="presOf" srcId="{EA673784-A503-4AA4-B115-DF7F6115348B}" destId="{67737B99-9A1E-4AC6-AFF4-80103183C597}" srcOrd="0" destOrd="2" presId="urn:microsoft.com/office/officeart/2005/8/layout/hProcess10"/>
    <dgm:cxn modelId="{0027323D-467F-4211-80C6-978271A543CE}" type="presOf" srcId="{422AAFC1-2C1F-4577-8AF4-D49F26C425D1}" destId="{B1B3E56E-367D-46AF-96D3-C70FE7C693D5}" srcOrd="0" destOrd="0" presId="urn:microsoft.com/office/officeart/2005/8/layout/hProcess10"/>
    <dgm:cxn modelId="{2220FC3D-CDFB-4C1C-B28B-8124784C5158}" type="presOf" srcId="{D44685D7-0E29-4A6C-927C-C560C9B26A7B}" destId="{6D1B0868-4582-4E66-A4E4-08E22E62931E}" srcOrd="0" destOrd="2" presId="urn:microsoft.com/office/officeart/2005/8/layout/hProcess10"/>
    <dgm:cxn modelId="{C9E7FE3E-3108-40FB-8C03-65F7A778D7F4}" type="presOf" srcId="{6DF347B9-05AB-4459-BD13-CF949C3C8A14}" destId="{FA6E42F6-94D9-4B06-B7B6-43BEC90AB36B}" srcOrd="0" destOrd="0" presId="urn:microsoft.com/office/officeart/2005/8/layout/hProcess10"/>
    <dgm:cxn modelId="{407CDB5D-7EA2-42F1-8A15-37B6DAAB40AA}" srcId="{CFD9661E-E466-4D41-A2DA-C7F90CFDAA34}" destId="{888698DA-F7B1-4E08-8114-1776AA8ED6F7}" srcOrd="0" destOrd="0" parTransId="{5D8954A5-8BA7-45C7-B3F9-D9857EAE291C}" sibTransId="{AABABD63-AD2C-404C-B001-8785D1EFE6F1}"/>
    <dgm:cxn modelId="{27AD0761-5DE6-4380-A0AE-6FA324BC0165}" srcId="{C62109EB-5C2B-4F1A-A46B-8B4C9013AEE3}" destId="{A7094814-6996-43B0-A68D-BA1440C8BDE9}" srcOrd="2" destOrd="0" parTransId="{14168005-BA5F-4096-AF14-5B97D9F9EEEF}" sibTransId="{2C36DAD2-F638-4F81-B263-41E6E73EF41E}"/>
    <dgm:cxn modelId="{B880DE61-2403-47AD-A1D5-F61795E324D7}" srcId="{A7094814-6996-43B0-A68D-BA1440C8BDE9}" destId="{F9A92B5C-CF19-4DF1-8A64-9CA08F2CA889}" srcOrd="0" destOrd="0" parTransId="{87B49145-E476-4CCB-888E-F4FB9E2A0F14}" sibTransId="{1181FC52-B3CF-4775-B68C-4C01AC4834C0}"/>
    <dgm:cxn modelId="{5FD8F162-624C-489F-AB4A-4D7FFD9C2B9D}" type="presOf" srcId="{61D4896A-7230-43AA-B591-599A59890DE6}" destId="{FA6E42F6-94D9-4B06-B7B6-43BEC90AB36B}" srcOrd="0" destOrd="6" presId="urn:microsoft.com/office/officeart/2005/8/layout/hProcess10"/>
    <dgm:cxn modelId="{0FBBFC47-DC73-40BE-AA5B-1E93459C9A40}" type="presOf" srcId="{2C36DAD2-F638-4F81-B263-41E6E73EF41E}" destId="{22E2EF1C-6DCC-42E1-8079-C47D12798B10}" srcOrd="1" destOrd="0" presId="urn:microsoft.com/office/officeart/2005/8/layout/hProcess10"/>
    <dgm:cxn modelId="{A4EC844C-0773-4D13-821E-3DF9E2F1569C}" srcId="{CFD9661E-E466-4D41-A2DA-C7F90CFDAA34}" destId="{CF346AAC-90E6-4778-BF87-9E764E622057}" srcOrd="3" destOrd="0" parTransId="{DB01BF2A-B99E-4E84-B7F8-C01431891A5C}" sibTransId="{FDFAE280-4403-4CEB-AD40-2EA575985CAF}"/>
    <dgm:cxn modelId="{FE33D46D-4227-4D16-861D-0E0901A370B6}" type="presOf" srcId="{FB735356-064E-43B4-B958-75E5460F32DB}" destId="{67737B99-9A1E-4AC6-AFF4-80103183C597}" srcOrd="0" destOrd="3" presId="urn:microsoft.com/office/officeart/2005/8/layout/hProcess10"/>
    <dgm:cxn modelId="{081DED6D-7F66-403A-8979-B49EAE82EA20}" srcId="{C01B2C84-5D6B-46FE-8BB1-4DD34F46CEE8}" destId="{35EAF81B-2ED2-4C1C-B343-ECE42AF0083C}" srcOrd="0" destOrd="0" parTransId="{8778AA73-A002-4202-A0F0-C3958E1735E7}" sibTransId="{5F3CF140-BA4A-445D-8A3A-A4FB4D22C08D}"/>
    <dgm:cxn modelId="{6FC59E6E-CE60-4928-9691-054E57577ACB}" srcId="{6AD4D0FC-646C-486F-BF9B-DEBD8AFBEA9E}" destId="{8564AA7F-0AED-41E0-A7A9-4213308ABD71}" srcOrd="2" destOrd="0" parTransId="{0327758D-6A67-432A-9ABF-61E5A78BEA2F}" sibTransId="{1C7F9AA8-2499-4116-99ED-70FA2073D423}"/>
    <dgm:cxn modelId="{DC9C1951-E90D-4428-9EFE-536AF887C29B}" type="presOf" srcId="{C01B2C84-5D6B-46FE-8BB1-4DD34F46CEE8}" destId="{67737B99-9A1E-4AC6-AFF4-80103183C597}" srcOrd="0" destOrd="0" presId="urn:microsoft.com/office/officeart/2005/8/layout/hProcess10"/>
    <dgm:cxn modelId="{60DA1C71-5453-4E77-BE55-5A315BE10DEE}" srcId="{6DF347B9-05AB-4459-BD13-CF949C3C8A14}" destId="{61D4896A-7230-43AA-B591-599A59890DE6}" srcOrd="5" destOrd="0" parTransId="{BCDA9D34-1AE7-4D0F-9626-81E53EF29AAC}" sibTransId="{1B5620E4-76AC-439A-997B-54514566C62D}"/>
    <dgm:cxn modelId="{0B26A552-B36A-43ED-AEA3-55572ED24D29}" type="presOf" srcId="{35EAF81B-2ED2-4C1C-B343-ECE42AF0083C}" destId="{67737B99-9A1E-4AC6-AFF4-80103183C597}" srcOrd="0" destOrd="1" presId="urn:microsoft.com/office/officeart/2005/8/layout/hProcess10"/>
    <dgm:cxn modelId="{337D7554-3E1B-493D-AD7D-0D18C3441E04}" srcId="{C62109EB-5C2B-4F1A-A46B-8B4C9013AEE3}" destId="{C01B2C84-5D6B-46FE-8BB1-4DD34F46CEE8}" srcOrd="4" destOrd="0" parTransId="{EB86941C-D4A7-45B8-BC52-EE1B5BE4F12F}" sibTransId="{FD9BE4EA-A40F-4B68-900E-4EF3B8C11A81}"/>
    <dgm:cxn modelId="{0BE71676-DC3A-4384-826B-C145FC8E86B6}" type="presOf" srcId="{C62109EB-5C2B-4F1A-A46B-8B4C9013AEE3}" destId="{609F1493-DB22-4932-BEFF-EF79A979E897}" srcOrd="0" destOrd="0" presId="urn:microsoft.com/office/officeart/2005/8/layout/hProcess10"/>
    <dgm:cxn modelId="{DF59F676-DDE2-4D0A-9772-4992C72CF3C0}" srcId="{6DF347B9-05AB-4459-BD13-CF949C3C8A14}" destId="{24B5D0CC-0202-4F63-9F53-BB56674CDAF2}" srcOrd="4" destOrd="0" parTransId="{6EE67D20-F6D6-4D29-A8CA-F862546B2313}" sibTransId="{D38ED16B-C1E5-4430-8C95-08DCAD71A571}"/>
    <dgm:cxn modelId="{5ECFBA57-1B55-4A06-8599-332F03333415}" srcId="{C62109EB-5C2B-4F1A-A46B-8B4C9013AEE3}" destId="{6AD4D0FC-646C-486F-BF9B-DEBD8AFBEA9E}" srcOrd="3" destOrd="0" parTransId="{21C0E4C4-0330-4875-BA01-51083BFDC7DC}" sibTransId="{422AAFC1-2C1F-4577-8AF4-D49F26C425D1}"/>
    <dgm:cxn modelId="{BEBF5A78-64FE-4565-9EA1-76771F77DAE1}" srcId="{CFD9661E-E466-4D41-A2DA-C7F90CFDAA34}" destId="{1281D599-E36D-49FF-B1DC-BE785EA334F1}" srcOrd="1" destOrd="0" parTransId="{7C0ACAE6-0D47-4CA6-8776-54FA93A87DDF}" sibTransId="{BC9BCD4A-5EBF-4B52-8076-D89333A9DC8F}"/>
    <dgm:cxn modelId="{9B81A37E-8F3B-4660-9BF6-BF3FC22F22CD}" srcId="{C01B2C84-5D6B-46FE-8BB1-4DD34F46CEE8}" destId="{FB735356-064E-43B4-B958-75E5460F32DB}" srcOrd="2" destOrd="0" parTransId="{71EEC0CD-3796-444D-BE05-915496FD80D8}" sibTransId="{461DE73F-846F-47CA-A3CC-F568BAB0DE5D}"/>
    <dgm:cxn modelId="{6B825280-CCDF-47CD-86AE-B98A49CF591A}" type="presOf" srcId="{422AAFC1-2C1F-4577-8AF4-D49F26C425D1}" destId="{AA75F406-2694-4212-8359-D41D0105C16E}" srcOrd="1" destOrd="0" presId="urn:microsoft.com/office/officeart/2005/8/layout/hProcess10"/>
    <dgm:cxn modelId="{1783DB84-A15E-4873-9969-C98D344A38CF}" type="presOf" srcId="{7987C506-2CDE-44E4-B4F5-C33C33D5A6D6}" destId="{975CF257-F5A2-4F77-AE0D-B4A9E4CF1874}" srcOrd="0" destOrd="2" presId="urn:microsoft.com/office/officeart/2005/8/layout/hProcess10"/>
    <dgm:cxn modelId="{6C77F185-335B-4561-A577-CC50C3937452}" srcId="{6DF347B9-05AB-4459-BD13-CF949C3C8A14}" destId="{75AF9CFA-E5EA-41C7-B733-BCCC515E0C99}" srcOrd="3" destOrd="0" parTransId="{3CEE2CE5-7F1A-4C1C-944F-F9AAAC447E80}" sibTransId="{20CD7C7A-38E6-42E7-9B7D-A0EBA79DEBEE}"/>
    <dgm:cxn modelId="{E9FA5C93-5C62-44D4-8804-5084E9861488}" type="presOf" srcId="{8564AA7F-0AED-41E0-A7A9-4213308ABD71}" destId="{6D1B0868-4582-4E66-A4E4-08E22E62931E}" srcOrd="0" destOrd="3" presId="urn:microsoft.com/office/officeart/2005/8/layout/hProcess10"/>
    <dgm:cxn modelId="{377439A4-C742-427E-BEB6-CEC89F8CDF9F}" srcId="{C01B2C84-5D6B-46FE-8BB1-4DD34F46CEE8}" destId="{EA673784-A503-4AA4-B115-DF7F6115348B}" srcOrd="1" destOrd="0" parTransId="{A43746BA-8401-4852-902B-58AC39E85A67}" sibTransId="{E39C8BB6-C54C-42E4-B1FD-8BA377305080}"/>
    <dgm:cxn modelId="{411BC6A8-7166-4520-BA59-C0A7EE91D4B0}" srcId="{6DF347B9-05AB-4459-BD13-CF949C3C8A14}" destId="{AACE8F74-A6C5-43F0-867A-D1B44CE008A8}" srcOrd="1" destOrd="0" parTransId="{36FC6262-8674-43DF-89D4-53CB9168501D}" sibTransId="{138B43F3-538D-4A54-A59E-4D3C5D3642D4}"/>
    <dgm:cxn modelId="{2B5006B2-A62B-41DE-AC26-C5A008C44009}" srcId="{6DF347B9-05AB-4459-BD13-CF949C3C8A14}" destId="{2180C18D-FEE9-4539-868A-88016A2CB7E5}" srcOrd="0" destOrd="0" parTransId="{8C64319D-C016-44E0-84E3-A3726875BFE6}" sibTransId="{A4C4296A-BEC1-42CE-A882-17139BD815F4}"/>
    <dgm:cxn modelId="{29C584B4-59FF-4950-A3E2-69EEF07A219F}" srcId="{6AD4D0FC-646C-486F-BF9B-DEBD8AFBEA9E}" destId="{60464913-F8CF-4911-90B2-4E536B8B4C1B}" srcOrd="4" destOrd="0" parTransId="{1BCE5978-5DF9-4AE3-833F-55BC58AD86AB}" sibTransId="{7D4ACAEF-E0C4-438A-8DC0-EE92670E18E1}"/>
    <dgm:cxn modelId="{C14FD4B6-8FA8-4E77-9033-67E718201EED}" type="presOf" srcId="{6AD4D0FC-646C-486F-BF9B-DEBD8AFBEA9E}" destId="{6D1B0868-4582-4E66-A4E4-08E22E62931E}" srcOrd="0" destOrd="0" presId="urn:microsoft.com/office/officeart/2005/8/layout/hProcess10"/>
    <dgm:cxn modelId="{24938EB7-43F0-492C-B0EE-30B0BABB9F41}" srcId="{A7094814-6996-43B0-A68D-BA1440C8BDE9}" destId="{44647708-D3A2-4C9C-9F9F-05693CE8EBDC}" srcOrd="2" destOrd="0" parTransId="{6AC8DF2A-D799-453B-BC4E-9E606CD8910B}" sibTransId="{570D379C-26EB-41BF-879F-C87D52A72B06}"/>
    <dgm:cxn modelId="{4569DABD-E590-48D6-897B-6A2F24D8BB3F}" type="presOf" srcId="{86EE2E51-D3D6-4BFD-A17A-8E73EC134AA8}" destId="{6D1B0868-4582-4E66-A4E4-08E22E62931E}" srcOrd="0" destOrd="4" presId="urn:microsoft.com/office/officeart/2005/8/layout/hProcess10"/>
    <dgm:cxn modelId="{2ACD3ABF-19EB-42CF-9B7C-BF917C40D69F}" type="presOf" srcId="{A7094814-6996-43B0-A68D-BA1440C8BDE9}" destId="{975CF257-F5A2-4F77-AE0D-B4A9E4CF1874}" srcOrd="0" destOrd="0" presId="urn:microsoft.com/office/officeart/2005/8/layout/hProcess10"/>
    <dgm:cxn modelId="{A943BDC1-E900-4F0D-B9F5-8A67639C60BA}" type="presOf" srcId="{CFD9661E-E466-4D41-A2DA-C7F90CFDAA34}" destId="{908CB92F-5EA8-442B-99F5-E6F693D47519}" srcOrd="0" destOrd="0" presId="urn:microsoft.com/office/officeart/2005/8/layout/hProcess10"/>
    <dgm:cxn modelId="{B71AD7C3-5A7F-4A2A-9D04-02EC5A7F4053}" type="presOf" srcId="{699F0988-1992-46C3-B321-3E36FADD178E}" destId="{6D1B0868-4582-4E66-A4E4-08E22E62931E}" srcOrd="0" destOrd="1" presId="urn:microsoft.com/office/officeart/2005/8/layout/hProcess10"/>
    <dgm:cxn modelId="{04B6C6C7-0966-4767-BBB7-8EEDAE666C33}" type="presOf" srcId="{24B5D0CC-0202-4F63-9F53-BB56674CDAF2}" destId="{FA6E42F6-94D9-4B06-B7B6-43BEC90AB36B}" srcOrd="0" destOrd="5" presId="urn:microsoft.com/office/officeart/2005/8/layout/hProcess10"/>
    <dgm:cxn modelId="{4481A7CB-7D0A-4A26-A990-236F4D5ACF18}" srcId="{6AD4D0FC-646C-486F-BF9B-DEBD8AFBEA9E}" destId="{699F0988-1992-46C3-B321-3E36FADD178E}" srcOrd="0" destOrd="0" parTransId="{B04B32EB-3542-4E19-A6B0-A6768A994F2F}" sibTransId="{8D60D0C9-E7B4-48D1-8284-6B7B16F96DF9}"/>
    <dgm:cxn modelId="{E703B9CE-30B0-4F08-885E-369F70DA527A}" type="presOf" srcId="{44647708-D3A2-4C9C-9F9F-05693CE8EBDC}" destId="{975CF257-F5A2-4F77-AE0D-B4A9E4CF1874}" srcOrd="0" destOrd="3" presId="urn:microsoft.com/office/officeart/2005/8/layout/hProcess10"/>
    <dgm:cxn modelId="{D034ECCE-9E94-4E0F-98FA-D5D2F962852A}" srcId="{C62109EB-5C2B-4F1A-A46B-8B4C9013AEE3}" destId="{CFD9661E-E466-4D41-A2DA-C7F90CFDAA34}" srcOrd="0" destOrd="0" parTransId="{3D61A766-195D-4F1A-ADF3-0F9C8ABA5B64}" sibTransId="{49D8FBD1-85A2-46B9-B60C-01657606DF94}"/>
    <dgm:cxn modelId="{666427D0-80A6-47A6-9A4F-735ACA94F674}" srcId="{CFD9661E-E466-4D41-A2DA-C7F90CFDAA34}" destId="{B48EAD2E-4793-468B-8161-4C1247D8C357}" srcOrd="2" destOrd="0" parTransId="{25D8EF5C-8EF7-4CE2-BBC0-088CF92287DF}" sibTransId="{9E5F2613-F01F-40A9-B96A-0DCB9A2FABD1}"/>
    <dgm:cxn modelId="{E43A49D0-F13C-4977-99AE-3B0D065EC158}" type="presOf" srcId="{75AF9CFA-E5EA-41C7-B733-BCCC515E0C99}" destId="{FA6E42F6-94D9-4B06-B7B6-43BEC90AB36B}" srcOrd="0" destOrd="4" presId="urn:microsoft.com/office/officeart/2005/8/layout/hProcess10"/>
    <dgm:cxn modelId="{D38DAEE0-49D8-4D15-B943-256160CFD195}" type="presOf" srcId="{CF346AAC-90E6-4778-BF87-9E764E622057}" destId="{908CB92F-5EA8-442B-99F5-E6F693D47519}" srcOrd="0" destOrd="4" presId="urn:microsoft.com/office/officeart/2005/8/layout/hProcess10"/>
    <dgm:cxn modelId="{B16B32E5-9AC9-45A0-AEB0-13678D547931}" srcId="{A7094814-6996-43B0-A68D-BA1440C8BDE9}" destId="{7987C506-2CDE-44E4-B4F5-C33C33D5A6D6}" srcOrd="1" destOrd="0" parTransId="{54310600-079D-4722-BB85-54EC4A0229DD}" sibTransId="{F0D7FE95-B402-4BFC-8727-C8B5D71E0262}"/>
    <dgm:cxn modelId="{C2BA66E6-7523-42B2-AA36-E9556EB2BE02}" type="presOf" srcId="{49D8FBD1-85A2-46B9-B60C-01657606DF94}" destId="{E731F7FA-CB05-4657-8649-0B0F6F1AE1B0}" srcOrd="1" destOrd="0" presId="urn:microsoft.com/office/officeart/2005/8/layout/hProcess10"/>
    <dgm:cxn modelId="{22FC28E7-85D8-45B6-8916-52DC8FF34488}" type="presOf" srcId="{F9A92B5C-CF19-4DF1-8A64-9CA08F2CA889}" destId="{975CF257-F5A2-4F77-AE0D-B4A9E4CF1874}" srcOrd="0" destOrd="1" presId="urn:microsoft.com/office/officeart/2005/8/layout/hProcess10"/>
    <dgm:cxn modelId="{B83479EA-C81C-4003-8A40-AFABCF61560A}" srcId="{6AD4D0FC-646C-486F-BF9B-DEBD8AFBEA9E}" destId="{D44685D7-0E29-4A6C-927C-C560C9B26A7B}" srcOrd="1" destOrd="0" parTransId="{FD9129E7-B97C-4782-82B9-93A5B0AE3D34}" sibTransId="{25683F0F-1B39-4DB5-9662-DB61009D1EFC}"/>
    <dgm:cxn modelId="{9967A8ED-F4D0-4A22-A6D8-E2EF4A5F2D4F}" type="presOf" srcId="{BC93E36D-F700-4375-9905-72193D372128}" destId="{E8FD12FB-2AD3-4C77-B301-F385A7060FE1}" srcOrd="0" destOrd="0" presId="urn:microsoft.com/office/officeart/2005/8/layout/hProcess10"/>
    <dgm:cxn modelId="{EC8356F1-0B06-4E35-BB34-FE4ACF36C036}" type="presOf" srcId="{1281D599-E36D-49FF-B1DC-BE785EA334F1}" destId="{908CB92F-5EA8-442B-99F5-E6F693D47519}" srcOrd="0" destOrd="2" presId="urn:microsoft.com/office/officeart/2005/8/layout/hProcess10"/>
    <dgm:cxn modelId="{438ECB2F-3FB8-4597-827A-1543F953AEDC}" type="presParOf" srcId="{609F1493-DB22-4932-BEFF-EF79A979E897}" destId="{61C959EE-52C2-4E53-8E34-9880D7BE1143}" srcOrd="0" destOrd="0" presId="urn:microsoft.com/office/officeart/2005/8/layout/hProcess10"/>
    <dgm:cxn modelId="{97AA72B6-54BB-4BBC-BBD8-83F38DD94102}" type="presParOf" srcId="{61C959EE-52C2-4E53-8E34-9880D7BE1143}" destId="{BB29AAD2-8325-493E-98FF-E32B9B8001FE}" srcOrd="0" destOrd="0" presId="urn:microsoft.com/office/officeart/2005/8/layout/hProcess10"/>
    <dgm:cxn modelId="{67079BDA-8A42-4159-9E16-E581B134F9B6}" type="presParOf" srcId="{61C959EE-52C2-4E53-8E34-9880D7BE1143}" destId="{908CB92F-5EA8-442B-99F5-E6F693D47519}" srcOrd="1" destOrd="0" presId="urn:microsoft.com/office/officeart/2005/8/layout/hProcess10"/>
    <dgm:cxn modelId="{E3CF53B1-DE4B-4C17-AE40-291F570191E4}" type="presParOf" srcId="{609F1493-DB22-4932-BEFF-EF79A979E897}" destId="{BBFB2A25-0F4B-4BFE-B814-AB7316EAC8B7}" srcOrd="1" destOrd="0" presId="urn:microsoft.com/office/officeart/2005/8/layout/hProcess10"/>
    <dgm:cxn modelId="{868D2C7F-F2B5-4B16-B3BD-E4E328B0F484}" type="presParOf" srcId="{BBFB2A25-0F4B-4BFE-B814-AB7316EAC8B7}" destId="{E731F7FA-CB05-4657-8649-0B0F6F1AE1B0}" srcOrd="0" destOrd="0" presId="urn:microsoft.com/office/officeart/2005/8/layout/hProcess10"/>
    <dgm:cxn modelId="{D6228405-CAEF-4FB4-9F8E-88530BF73F79}" type="presParOf" srcId="{609F1493-DB22-4932-BEFF-EF79A979E897}" destId="{2FA8CF50-F6ED-4F41-935F-8F5A0970CC49}" srcOrd="2" destOrd="0" presId="urn:microsoft.com/office/officeart/2005/8/layout/hProcess10"/>
    <dgm:cxn modelId="{E84D20E3-F568-4681-A7FF-64162EFA19F0}" type="presParOf" srcId="{2FA8CF50-F6ED-4F41-935F-8F5A0970CC49}" destId="{CC3C3F98-2E6A-4969-A79D-F74B7252E040}" srcOrd="0" destOrd="0" presId="urn:microsoft.com/office/officeart/2005/8/layout/hProcess10"/>
    <dgm:cxn modelId="{57E70D6E-A609-4D75-87B6-8BD704A32DBB}" type="presParOf" srcId="{2FA8CF50-F6ED-4F41-935F-8F5A0970CC49}" destId="{FA6E42F6-94D9-4B06-B7B6-43BEC90AB36B}" srcOrd="1" destOrd="0" presId="urn:microsoft.com/office/officeart/2005/8/layout/hProcess10"/>
    <dgm:cxn modelId="{5687F54C-5CBD-4721-A17C-1F242E995534}" type="presParOf" srcId="{609F1493-DB22-4932-BEFF-EF79A979E897}" destId="{E8FD12FB-2AD3-4C77-B301-F385A7060FE1}" srcOrd="3" destOrd="0" presId="urn:microsoft.com/office/officeart/2005/8/layout/hProcess10"/>
    <dgm:cxn modelId="{3CCAF487-A953-4B17-89F3-744125BF5173}" type="presParOf" srcId="{E8FD12FB-2AD3-4C77-B301-F385A7060FE1}" destId="{538C8548-D911-4CCC-8972-2C2ACD0101D4}" srcOrd="0" destOrd="0" presId="urn:microsoft.com/office/officeart/2005/8/layout/hProcess10"/>
    <dgm:cxn modelId="{ADF1F692-EE6B-4C92-8219-26A1977E6547}" type="presParOf" srcId="{609F1493-DB22-4932-BEFF-EF79A979E897}" destId="{4FEC386B-3FB5-4B60-92EC-E3C58D006AF3}" srcOrd="4" destOrd="0" presId="urn:microsoft.com/office/officeart/2005/8/layout/hProcess10"/>
    <dgm:cxn modelId="{4D5AD4A6-027A-4FD2-BC8A-F63E98AD04FE}" type="presParOf" srcId="{4FEC386B-3FB5-4B60-92EC-E3C58D006AF3}" destId="{259946B3-D25B-4A3C-9607-6E534306D61E}" srcOrd="0" destOrd="0" presId="urn:microsoft.com/office/officeart/2005/8/layout/hProcess10"/>
    <dgm:cxn modelId="{37983128-28C2-4E9F-8532-AF346E455736}" type="presParOf" srcId="{4FEC386B-3FB5-4B60-92EC-E3C58D006AF3}" destId="{975CF257-F5A2-4F77-AE0D-B4A9E4CF1874}" srcOrd="1" destOrd="0" presId="urn:microsoft.com/office/officeart/2005/8/layout/hProcess10"/>
    <dgm:cxn modelId="{F252BA44-83CE-4975-8C72-391D1FD93687}" type="presParOf" srcId="{609F1493-DB22-4932-BEFF-EF79A979E897}" destId="{D3AD787B-03EF-4384-96FC-FBC6FA0E19ED}" srcOrd="5" destOrd="0" presId="urn:microsoft.com/office/officeart/2005/8/layout/hProcess10"/>
    <dgm:cxn modelId="{2B3683E9-C171-4B68-B5B9-DC9298CB3868}" type="presParOf" srcId="{D3AD787B-03EF-4384-96FC-FBC6FA0E19ED}" destId="{22E2EF1C-6DCC-42E1-8079-C47D12798B10}" srcOrd="0" destOrd="0" presId="urn:microsoft.com/office/officeart/2005/8/layout/hProcess10"/>
    <dgm:cxn modelId="{D3E188C2-9663-4BE9-B368-0874708C388E}" type="presParOf" srcId="{609F1493-DB22-4932-BEFF-EF79A979E897}" destId="{5D9971B6-BF10-4E53-A116-9974856BC5DF}" srcOrd="6" destOrd="0" presId="urn:microsoft.com/office/officeart/2005/8/layout/hProcess10"/>
    <dgm:cxn modelId="{01C86575-8B02-411C-9C18-704115E712C8}" type="presParOf" srcId="{5D9971B6-BF10-4E53-A116-9974856BC5DF}" destId="{99C03321-AD35-4BBC-BC02-B81DD25EF5FE}" srcOrd="0" destOrd="0" presId="urn:microsoft.com/office/officeart/2005/8/layout/hProcess10"/>
    <dgm:cxn modelId="{11086628-B2A3-4264-9492-AD92EDCE3FF1}" type="presParOf" srcId="{5D9971B6-BF10-4E53-A116-9974856BC5DF}" destId="{6D1B0868-4582-4E66-A4E4-08E22E62931E}" srcOrd="1" destOrd="0" presId="urn:microsoft.com/office/officeart/2005/8/layout/hProcess10"/>
    <dgm:cxn modelId="{0FDB0764-8CD1-4A1C-AC65-895461665C17}" type="presParOf" srcId="{609F1493-DB22-4932-BEFF-EF79A979E897}" destId="{B1B3E56E-367D-46AF-96D3-C70FE7C693D5}" srcOrd="7" destOrd="0" presId="urn:microsoft.com/office/officeart/2005/8/layout/hProcess10"/>
    <dgm:cxn modelId="{C19A5FAC-DC75-4511-A724-1DB640B3C02D}" type="presParOf" srcId="{B1B3E56E-367D-46AF-96D3-C70FE7C693D5}" destId="{AA75F406-2694-4212-8359-D41D0105C16E}" srcOrd="0" destOrd="0" presId="urn:microsoft.com/office/officeart/2005/8/layout/hProcess10"/>
    <dgm:cxn modelId="{7C85C73A-68C8-453F-A883-8CDBFEE79D13}" type="presParOf" srcId="{609F1493-DB22-4932-BEFF-EF79A979E897}" destId="{C0D397DC-19A0-4918-BA22-5E342E87F459}" srcOrd="8" destOrd="0" presId="urn:microsoft.com/office/officeart/2005/8/layout/hProcess10"/>
    <dgm:cxn modelId="{4693723B-08D0-4845-BAEE-310240C947DC}" type="presParOf" srcId="{C0D397DC-19A0-4918-BA22-5E342E87F459}" destId="{EBF4C65E-5E49-4394-A97A-341AC7DFD438}" srcOrd="0" destOrd="0" presId="urn:microsoft.com/office/officeart/2005/8/layout/hProcess10"/>
    <dgm:cxn modelId="{6AA12EF5-2FEC-4765-ACB4-1980BBE68992}" type="presParOf" srcId="{C0D397DC-19A0-4918-BA22-5E342E87F459}" destId="{67737B99-9A1E-4AC6-AFF4-80103183C597}" srcOrd="1" destOrd="0" presId="urn:microsoft.com/office/officeart/2005/8/layout/hProcess10"/>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B29AAD2-8325-493E-98FF-E32B9B8001FE}">
      <dsp:nvSpPr>
        <dsp:cNvPr id="0" name=""/>
        <dsp:cNvSpPr/>
      </dsp:nvSpPr>
      <dsp:spPr>
        <a:xfrm>
          <a:off x="6837" y="396153"/>
          <a:ext cx="1598491" cy="1598491"/>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08CB92F-5EA8-442B-99F5-E6F693D47519}">
      <dsp:nvSpPr>
        <dsp:cNvPr id="0" name=""/>
        <dsp:cNvSpPr/>
      </dsp:nvSpPr>
      <dsp:spPr>
        <a:xfrm>
          <a:off x="217615"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Identificar</a:t>
          </a:r>
        </a:p>
        <a:p>
          <a:pPr marL="57150" lvl="1" indent="-57150" algn="l" defTabSz="488950">
            <a:lnSpc>
              <a:spcPct val="90000"/>
            </a:lnSpc>
            <a:spcBef>
              <a:spcPct val="0"/>
            </a:spcBef>
            <a:spcAft>
              <a:spcPct val="15000"/>
            </a:spcAft>
            <a:buChar char="•"/>
          </a:pPr>
          <a:r>
            <a:rPr lang="es-ES" sz="1100" kern="1200" dirty="0"/>
            <a:t>Gestión de activos</a:t>
          </a:r>
        </a:p>
        <a:p>
          <a:pPr marL="57150" lvl="1" indent="-57150" algn="l" defTabSz="488950">
            <a:lnSpc>
              <a:spcPct val="90000"/>
            </a:lnSpc>
            <a:spcBef>
              <a:spcPct val="0"/>
            </a:spcBef>
            <a:spcAft>
              <a:spcPct val="15000"/>
            </a:spcAft>
            <a:buChar char="•"/>
          </a:pPr>
          <a:r>
            <a:rPr lang="es-ES" sz="1100" kern="1200" dirty="0"/>
            <a:t>Ambiente de negocios</a:t>
          </a:r>
        </a:p>
        <a:p>
          <a:pPr marL="57150" lvl="1" indent="-57150" algn="l" defTabSz="488950">
            <a:lnSpc>
              <a:spcPct val="90000"/>
            </a:lnSpc>
            <a:spcBef>
              <a:spcPct val="0"/>
            </a:spcBef>
            <a:spcAft>
              <a:spcPct val="15000"/>
            </a:spcAft>
            <a:buChar char="•"/>
          </a:pPr>
          <a:r>
            <a:rPr lang="es-ES" sz="1100" kern="1200" dirty="0"/>
            <a:t>Evaluación de riesgos</a:t>
          </a:r>
        </a:p>
        <a:p>
          <a:pPr marL="57150" lvl="1" indent="-57150" algn="l" defTabSz="488950">
            <a:lnSpc>
              <a:spcPct val="90000"/>
            </a:lnSpc>
            <a:spcBef>
              <a:spcPct val="0"/>
            </a:spcBef>
            <a:spcAft>
              <a:spcPct val="15000"/>
            </a:spcAft>
            <a:buChar char="•"/>
          </a:pPr>
          <a:r>
            <a:rPr lang="es-ES" sz="1100" kern="1200" dirty="0"/>
            <a:t>Estrategia de gestión de riesgos</a:t>
          </a:r>
        </a:p>
      </dsp:txBody>
      <dsp:txXfrm>
        <a:off x="264433" y="1798219"/>
        <a:ext cx="1504855" cy="1504855"/>
      </dsp:txXfrm>
    </dsp:sp>
    <dsp:sp modelId="{BBFB2A25-0F4B-4BFE-B814-AB7316EAC8B7}">
      <dsp:nvSpPr>
        <dsp:cNvPr id="0" name=""/>
        <dsp:cNvSpPr/>
      </dsp:nvSpPr>
      <dsp:spPr>
        <a:xfrm>
          <a:off x="1913233"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1913233" y="1080170"/>
        <a:ext cx="215533" cy="230457"/>
      </dsp:txXfrm>
    </dsp:sp>
    <dsp:sp modelId="{CC3C3F98-2E6A-4969-A79D-F74B7252E040}">
      <dsp:nvSpPr>
        <dsp:cNvPr id="0" name=""/>
        <dsp:cNvSpPr/>
      </dsp:nvSpPr>
      <dsp:spPr>
        <a:xfrm>
          <a:off x="2485056" y="396153"/>
          <a:ext cx="1598491" cy="1598491"/>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FA6E42F6-94D9-4B06-B7B6-43BEC90AB36B}">
      <dsp:nvSpPr>
        <dsp:cNvPr id="0" name=""/>
        <dsp:cNvSpPr/>
      </dsp:nvSpPr>
      <dsp:spPr>
        <a:xfrm>
          <a:off x="2695834"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Proteger</a:t>
          </a:r>
        </a:p>
        <a:p>
          <a:pPr marL="57150" lvl="1" indent="-57150" algn="l" defTabSz="488950">
            <a:lnSpc>
              <a:spcPct val="90000"/>
            </a:lnSpc>
            <a:spcBef>
              <a:spcPct val="0"/>
            </a:spcBef>
            <a:spcAft>
              <a:spcPct val="15000"/>
            </a:spcAft>
            <a:buChar char="•"/>
          </a:pPr>
          <a:r>
            <a:rPr lang="es-ES" sz="1100" kern="1200" dirty="0"/>
            <a:t>Control de acceso</a:t>
          </a:r>
        </a:p>
        <a:p>
          <a:pPr marL="57150" lvl="1" indent="-57150" algn="l" defTabSz="488950">
            <a:lnSpc>
              <a:spcPct val="90000"/>
            </a:lnSpc>
            <a:spcBef>
              <a:spcPct val="0"/>
            </a:spcBef>
            <a:spcAft>
              <a:spcPct val="15000"/>
            </a:spcAft>
            <a:buChar char="•"/>
          </a:pPr>
          <a:r>
            <a:rPr lang="es-ES" sz="1100" kern="1200" dirty="0"/>
            <a:t>Capacitación y sensibilización</a:t>
          </a:r>
        </a:p>
        <a:p>
          <a:pPr marL="57150" lvl="1" indent="-57150" algn="l" defTabSz="488950">
            <a:lnSpc>
              <a:spcPct val="90000"/>
            </a:lnSpc>
            <a:spcBef>
              <a:spcPct val="0"/>
            </a:spcBef>
            <a:spcAft>
              <a:spcPct val="15000"/>
            </a:spcAft>
            <a:buChar char="•"/>
          </a:pPr>
          <a:r>
            <a:rPr lang="es-ES" sz="1100" kern="1200" dirty="0"/>
            <a:t>Seguridad datos</a:t>
          </a:r>
        </a:p>
        <a:p>
          <a:pPr marL="57150" lvl="1" indent="-57150" algn="l" defTabSz="488950">
            <a:lnSpc>
              <a:spcPct val="90000"/>
            </a:lnSpc>
            <a:spcBef>
              <a:spcPct val="0"/>
            </a:spcBef>
            <a:spcAft>
              <a:spcPct val="15000"/>
            </a:spcAft>
            <a:buChar char="•"/>
          </a:pPr>
          <a:r>
            <a:rPr lang="es-ES" sz="1100" kern="1200" dirty="0"/>
            <a:t>Protección información y procedimientos</a:t>
          </a:r>
        </a:p>
        <a:p>
          <a:pPr marL="57150" lvl="1" indent="-57150" algn="l" defTabSz="488950">
            <a:lnSpc>
              <a:spcPct val="90000"/>
            </a:lnSpc>
            <a:spcBef>
              <a:spcPct val="0"/>
            </a:spcBef>
            <a:spcAft>
              <a:spcPct val="15000"/>
            </a:spcAft>
            <a:buChar char="•"/>
          </a:pPr>
          <a:r>
            <a:rPr lang="es-ES" sz="1100" kern="1200" dirty="0"/>
            <a:t>Mantenimiento</a:t>
          </a:r>
        </a:p>
        <a:p>
          <a:pPr marL="57150" lvl="1" indent="-57150" algn="l" defTabSz="488950">
            <a:lnSpc>
              <a:spcPct val="90000"/>
            </a:lnSpc>
            <a:spcBef>
              <a:spcPct val="0"/>
            </a:spcBef>
            <a:spcAft>
              <a:spcPct val="15000"/>
            </a:spcAft>
            <a:buChar char="•"/>
          </a:pPr>
          <a:r>
            <a:rPr lang="es-ES" sz="1100" kern="1200" dirty="0"/>
            <a:t>Tecnología de protección</a:t>
          </a:r>
        </a:p>
      </dsp:txBody>
      <dsp:txXfrm>
        <a:off x="2742652" y="1798219"/>
        <a:ext cx="1504855" cy="1504855"/>
      </dsp:txXfrm>
    </dsp:sp>
    <dsp:sp modelId="{E8FD12FB-2AD3-4C77-B301-F385A7060FE1}">
      <dsp:nvSpPr>
        <dsp:cNvPr id="0" name=""/>
        <dsp:cNvSpPr/>
      </dsp:nvSpPr>
      <dsp:spPr>
        <a:xfrm>
          <a:off x="4391452"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4391452" y="1080170"/>
        <a:ext cx="215533" cy="230457"/>
      </dsp:txXfrm>
    </dsp:sp>
    <dsp:sp modelId="{259946B3-D25B-4A3C-9607-6E534306D61E}">
      <dsp:nvSpPr>
        <dsp:cNvPr id="0" name=""/>
        <dsp:cNvSpPr/>
      </dsp:nvSpPr>
      <dsp:spPr>
        <a:xfrm>
          <a:off x="4963275" y="396153"/>
          <a:ext cx="1598491" cy="1598491"/>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75CF257-F5A2-4F77-AE0D-B4A9E4CF1874}">
      <dsp:nvSpPr>
        <dsp:cNvPr id="0" name=""/>
        <dsp:cNvSpPr/>
      </dsp:nvSpPr>
      <dsp:spPr>
        <a:xfrm>
          <a:off x="5174053"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Detectar</a:t>
          </a:r>
        </a:p>
        <a:p>
          <a:pPr marL="57150" lvl="1" indent="-57150" algn="l" defTabSz="488950">
            <a:lnSpc>
              <a:spcPct val="90000"/>
            </a:lnSpc>
            <a:spcBef>
              <a:spcPct val="0"/>
            </a:spcBef>
            <a:spcAft>
              <a:spcPct val="15000"/>
            </a:spcAft>
            <a:buChar char="•"/>
          </a:pPr>
          <a:r>
            <a:rPr lang="es-ES" sz="1100" kern="1200" dirty="0"/>
            <a:t>Anomalías y eventos</a:t>
          </a:r>
        </a:p>
        <a:p>
          <a:pPr marL="57150" lvl="1" indent="-57150" algn="l" defTabSz="488950">
            <a:lnSpc>
              <a:spcPct val="90000"/>
            </a:lnSpc>
            <a:spcBef>
              <a:spcPct val="0"/>
            </a:spcBef>
            <a:spcAft>
              <a:spcPct val="15000"/>
            </a:spcAft>
            <a:buChar char="•"/>
          </a:pPr>
          <a:r>
            <a:rPr lang="es-ES" sz="1100" kern="1200" dirty="0"/>
            <a:t>Monitoreo continuo de la seguridad</a:t>
          </a:r>
        </a:p>
        <a:p>
          <a:pPr marL="57150" lvl="1" indent="-57150" algn="l" defTabSz="488950">
            <a:lnSpc>
              <a:spcPct val="90000"/>
            </a:lnSpc>
            <a:spcBef>
              <a:spcPct val="0"/>
            </a:spcBef>
            <a:spcAft>
              <a:spcPct val="15000"/>
            </a:spcAft>
            <a:buChar char="•"/>
          </a:pPr>
          <a:r>
            <a:rPr lang="es-ES" sz="1100" kern="1200" dirty="0"/>
            <a:t>Proceso de detección</a:t>
          </a:r>
          <a:r>
            <a:rPr lang="es-ES" sz="1000" kern="1200" dirty="0"/>
            <a:t>	</a:t>
          </a:r>
        </a:p>
      </dsp:txBody>
      <dsp:txXfrm>
        <a:off x="5220871" y="1798219"/>
        <a:ext cx="1504855" cy="1504855"/>
      </dsp:txXfrm>
    </dsp:sp>
    <dsp:sp modelId="{D3AD787B-03EF-4384-96FC-FBC6FA0E19ED}">
      <dsp:nvSpPr>
        <dsp:cNvPr id="0" name=""/>
        <dsp:cNvSpPr/>
      </dsp:nvSpPr>
      <dsp:spPr>
        <a:xfrm>
          <a:off x="6869671"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6869671" y="1080170"/>
        <a:ext cx="215533" cy="230457"/>
      </dsp:txXfrm>
    </dsp:sp>
    <dsp:sp modelId="{99C03321-AD35-4BBC-BC02-B81DD25EF5FE}">
      <dsp:nvSpPr>
        <dsp:cNvPr id="0" name=""/>
        <dsp:cNvSpPr/>
      </dsp:nvSpPr>
      <dsp:spPr>
        <a:xfrm>
          <a:off x="7441494" y="396153"/>
          <a:ext cx="1598491" cy="1598491"/>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D1B0868-4582-4E66-A4E4-08E22E62931E}">
      <dsp:nvSpPr>
        <dsp:cNvPr id="0" name=""/>
        <dsp:cNvSpPr/>
      </dsp:nvSpPr>
      <dsp:spPr>
        <a:xfrm>
          <a:off x="7652288"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Responder</a:t>
          </a:r>
        </a:p>
        <a:p>
          <a:pPr marL="57150" lvl="1" indent="-57150" algn="l" defTabSz="488950">
            <a:lnSpc>
              <a:spcPct val="90000"/>
            </a:lnSpc>
            <a:spcBef>
              <a:spcPct val="0"/>
            </a:spcBef>
            <a:spcAft>
              <a:spcPct val="15000"/>
            </a:spcAft>
            <a:buChar char="•"/>
          </a:pPr>
          <a:r>
            <a:rPr lang="es-ES" sz="1100" kern="1200" dirty="0"/>
            <a:t>Planes de respuesta</a:t>
          </a:r>
        </a:p>
        <a:p>
          <a:pPr marL="57150" lvl="1" indent="-57150" algn="l" defTabSz="488950">
            <a:lnSpc>
              <a:spcPct val="90000"/>
            </a:lnSpc>
            <a:spcBef>
              <a:spcPct val="0"/>
            </a:spcBef>
            <a:spcAft>
              <a:spcPct val="15000"/>
            </a:spcAft>
            <a:buChar char="•"/>
          </a:pPr>
          <a:r>
            <a:rPr lang="es-ES" sz="1100" kern="1200" dirty="0"/>
            <a:t>Comunicaciones</a:t>
          </a:r>
        </a:p>
        <a:p>
          <a:pPr marL="57150" lvl="1" indent="-57150" algn="l" defTabSz="488950">
            <a:lnSpc>
              <a:spcPct val="90000"/>
            </a:lnSpc>
            <a:spcBef>
              <a:spcPct val="0"/>
            </a:spcBef>
            <a:spcAft>
              <a:spcPct val="15000"/>
            </a:spcAft>
            <a:buChar char="•"/>
          </a:pPr>
          <a:r>
            <a:rPr lang="es-ES" sz="1100" kern="1200" dirty="0"/>
            <a:t>Análisis</a:t>
          </a:r>
        </a:p>
        <a:p>
          <a:pPr marL="57150" lvl="1" indent="-57150" algn="l" defTabSz="488950">
            <a:lnSpc>
              <a:spcPct val="90000"/>
            </a:lnSpc>
            <a:spcBef>
              <a:spcPct val="0"/>
            </a:spcBef>
            <a:spcAft>
              <a:spcPct val="15000"/>
            </a:spcAft>
            <a:buChar char="•"/>
          </a:pPr>
          <a:r>
            <a:rPr lang="es-ES" sz="1100" kern="1200" dirty="0"/>
            <a:t>Mitigación</a:t>
          </a:r>
        </a:p>
        <a:p>
          <a:pPr marL="57150" lvl="1" indent="-57150" algn="l" defTabSz="488950">
            <a:lnSpc>
              <a:spcPct val="90000"/>
            </a:lnSpc>
            <a:spcBef>
              <a:spcPct val="0"/>
            </a:spcBef>
            <a:spcAft>
              <a:spcPct val="15000"/>
            </a:spcAft>
            <a:buChar char="•"/>
          </a:pPr>
          <a:r>
            <a:rPr lang="es-ES" sz="1100" kern="1200" dirty="0"/>
            <a:t>Mejoras</a:t>
          </a:r>
        </a:p>
      </dsp:txBody>
      <dsp:txXfrm>
        <a:off x="7699106" y="1798219"/>
        <a:ext cx="1504855" cy="1504855"/>
      </dsp:txXfrm>
    </dsp:sp>
    <dsp:sp modelId="{B1B3E56E-367D-46AF-96D3-C70FE7C693D5}">
      <dsp:nvSpPr>
        <dsp:cNvPr id="0" name=""/>
        <dsp:cNvSpPr/>
      </dsp:nvSpPr>
      <dsp:spPr>
        <a:xfrm>
          <a:off x="9347889" y="1003351"/>
          <a:ext cx="307904" cy="384095"/>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9347889" y="1080170"/>
        <a:ext cx="215533" cy="230457"/>
      </dsp:txXfrm>
    </dsp:sp>
    <dsp:sp modelId="{EBF4C65E-5E49-4394-A97A-341AC7DFD438}">
      <dsp:nvSpPr>
        <dsp:cNvPr id="0" name=""/>
        <dsp:cNvSpPr/>
      </dsp:nvSpPr>
      <dsp:spPr>
        <a:xfrm>
          <a:off x="9919712" y="396153"/>
          <a:ext cx="1598491" cy="1598491"/>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7737B99-9A1E-4AC6-AFF4-80103183C597}">
      <dsp:nvSpPr>
        <dsp:cNvPr id="0" name=""/>
        <dsp:cNvSpPr/>
      </dsp:nvSpPr>
      <dsp:spPr>
        <a:xfrm>
          <a:off x="10130507" y="1751401"/>
          <a:ext cx="1598491" cy="1598491"/>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Recuperarse</a:t>
          </a:r>
        </a:p>
        <a:p>
          <a:pPr marL="57150" lvl="1" indent="-57150" algn="l" defTabSz="488950">
            <a:lnSpc>
              <a:spcPct val="90000"/>
            </a:lnSpc>
            <a:spcBef>
              <a:spcPct val="0"/>
            </a:spcBef>
            <a:spcAft>
              <a:spcPct val="15000"/>
            </a:spcAft>
            <a:buChar char="•"/>
          </a:pPr>
          <a:r>
            <a:rPr lang="es-ES" sz="1100" kern="1200" dirty="0"/>
            <a:t>Planes de recuperación</a:t>
          </a:r>
        </a:p>
        <a:p>
          <a:pPr marL="57150" lvl="1" indent="-57150" algn="l" defTabSz="488950">
            <a:lnSpc>
              <a:spcPct val="90000"/>
            </a:lnSpc>
            <a:spcBef>
              <a:spcPct val="0"/>
            </a:spcBef>
            <a:spcAft>
              <a:spcPct val="15000"/>
            </a:spcAft>
            <a:buChar char="•"/>
          </a:pPr>
          <a:r>
            <a:rPr lang="es-ES" sz="1100" kern="1200" dirty="0"/>
            <a:t>Mejoras </a:t>
          </a:r>
        </a:p>
        <a:p>
          <a:pPr marL="57150" lvl="1" indent="-57150" algn="l" defTabSz="488950">
            <a:lnSpc>
              <a:spcPct val="90000"/>
            </a:lnSpc>
            <a:spcBef>
              <a:spcPct val="0"/>
            </a:spcBef>
            <a:spcAft>
              <a:spcPct val="15000"/>
            </a:spcAft>
            <a:buChar char="•"/>
          </a:pPr>
          <a:r>
            <a:rPr lang="es-ES" sz="1100" kern="1200" dirty="0"/>
            <a:t>Comunicaciones</a:t>
          </a:r>
        </a:p>
      </dsp:txBody>
      <dsp:txXfrm>
        <a:off x="10177325" y="1798219"/>
        <a:ext cx="1504855" cy="1504855"/>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diagramColors" Target="../diagrams/colors1.xml"/><Relationship Id="rId11" Type="http://schemas.openxmlformats.org/officeDocument/2006/relationships/image" Target="../media/image8.jpeg"/><Relationship Id="rId5" Type="http://schemas.openxmlformats.org/officeDocument/2006/relationships/diagramQuickStyle" Target="../diagrams/quickStyle1.xml"/><Relationship Id="rId10" Type="http://schemas.openxmlformats.org/officeDocument/2006/relationships/image" Target="../media/image7.png"/><Relationship Id="rId4" Type="http://schemas.openxmlformats.org/officeDocument/2006/relationships/diagramLayout" Target="../diagrams/layout1.xml"/><Relationship Id="rId9" Type="http://schemas.openxmlformats.org/officeDocument/2006/relationships/image" Target="../media/image6.emf"/></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8</xdr:col>
      <xdr:colOff>542924</xdr:colOff>
      <xdr:row>16</xdr:row>
      <xdr:rowOff>9525</xdr:rowOff>
    </xdr:from>
    <xdr:to>
      <xdr:col>14</xdr:col>
      <xdr:colOff>996949</xdr:colOff>
      <xdr:row>32</xdr:row>
      <xdr:rowOff>200024</xdr:rowOff>
    </xdr:to>
    <xdr:graphicFrame macro="">
      <xdr:nvGraphicFramePr>
        <xdr:cNvPr id="2" name="Gráfico 1">
          <a:extLst>
            <a:ext uri="{FF2B5EF4-FFF2-40B4-BE49-F238E27FC236}">
              <a16:creationId xmlns:a16="http://schemas.microsoft.com/office/drawing/2014/main" id="{73B7B759-4F7B-4899-8E76-01B3926E4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619125</xdr:colOff>
      <xdr:row>36</xdr:row>
      <xdr:rowOff>25854</xdr:rowOff>
    </xdr:from>
    <xdr:to>
      <xdr:col>14</xdr:col>
      <xdr:colOff>304800</xdr:colOff>
      <xdr:row>50</xdr:row>
      <xdr:rowOff>38101</xdr:rowOff>
    </xdr:to>
    <xdr:graphicFrame macro="">
      <xdr:nvGraphicFramePr>
        <xdr:cNvPr id="3" name="Gráfico 2">
          <a:extLst>
            <a:ext uri="{FF2B5EF4-FFF2-40B4-BE49-F238E27FC236}">
              <a16:creationId xmlns:a16="http://schemas.microsoft.com/office/drawing/2014/main" id="{2F8A6C7B-34A5-443D-A15F-8E73E7EE5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193411</xdr:colOff>
      <xdr:row>65</xdr:row>
      <xdr:rowOff>256646</xdr:rowOff>
    </xdr:from>
    <xdr:to>
      <xdr:col>13</xdr:col>
      <xdr:colOff>634397</xdr:colOff>
      <xdr:row>89</xdr:row>
      <xdr:rowOff>120389</xdr:rowOff>
    </xdr:to>
    <xdr:graphicFrame macro="">
      <xdr:nvGraphicFramePr>
        <xdr:cNvPr id="5" name="Diagrama 4">
          <a:extLst>
            <a:ext uri="{FF2B5EF4-FFF2-40B4-BE49-F238E27FC236}">
              <a16:creationId xmlns:a16="http://schemas.microsoft.com/office/drawing/2014/main" id="{8E7C1212-D256-4732-911D-D8532E57440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4</xdr:col>
      <xdr:colOff>1116541</xdr:colOff>
      <xdr:row>89</xdr:row>
      <xdr:rowOff>182165</xdr:rowOff>
    </xdr:from>
    <xdr:to>
      <xdr:col>13</xdr:col>
      <xdr:colOff>551656</xdr:colOff>
      <xdr:row>107</xdr:row>
      <xdr:rowOff>174625</xdr:rowOff>
    </xdr:to>
    <xdr:graphicFrame macro="">
      <xdr:nvGraphicFramePr>
        <xdr:cNvPr id="6" name="Gráfico 5">
          <a:extLst>
            <a:ext uri="{FF2B5EF4-FFF2-40B4-BE49-F238E27FC236}">
              <a16:creationId xmlns:a16="http://schemas.microsoft.com/office/drawing/2014/main" id="{183C74EC-5008-4F97-81F3-052206734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6</xdr:col>
      <xdr:colOff>23815</xdr:colOff>
      <xdr:row>53</xdr:row>
      <xdr:rowOff>107156</xdr:rowOff>
    </xdr:from>
    <xdr:to>
      <xdr:col>13</xdr:col>
      <xdr:colOff>214318</xdr:colOff>
      <xdr:row>67</xdr:row>
      <xdr:rowOff>35639</xdr:rowOff>
    </xdr:to>
    <xdr:pic>
      <xdr:nvPicPr>
        <xdr:cNvPr id="8" name="Imagen 7">
          <a:extLst>
            <a:ext uri="{FF2B5EF4-FFF2-40B4-BE49-F238E27FC236}">
              <a16:creationId xmlns:a16="http://schemas.microsoft.com/office/drawing/2014/main" id="{DC75EDD9-BB1F-4FAF-A364-72DB200A58F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93596" y="12453937"/>
          <a:ext cx="5857877" cy="3595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142875</xdr:rowOff>
    </xdr:from>
    <xdr:to>
      <xdr:col>3</xdr:col>
      <xdr:colOff>0</xdr:colOff>
      <xdr:row>7</xdr:row>
      <xdr:rowOff>47625</xdr:rowOff>
    </xdr:to>
    <xdr:pic>
      <xdr:nvPicPr>
        <xdr:cNvPr id="9" name="Imagen 8">
          <a:extLst>
            <a:ext uri="{FF2B5EF4-FFF2-40B4-BE49-F238E27FC236}">
              <a16:creationId xmlns:a16="http://schemas.microsoft.com/office/drawing/2014/main" id="{4D822940-BD82-4C39-B2B6-E7E9310EEBF6}"/>
            </a:ext>
          </a:extLst>
        </xdr:cNvPr>
        <xdr:cNvPicPr>
          <a:picLocks noChangeAspect="1"/>
        </xdr:cNvPicPr>
      </xdr:nvPicPr>
      <xdr:blipFill>
        <a:blip xmlns:r="http://schemas.openxmlformats.org/officeDocument/2006/relationships" r:embed="rId10"/>
        <a:stretch>
          <a:fillRect/>
        </a:stretch>
      </xdr:blipFill>
      <xdr:spPr>
        <a:xfrm>
          <a:off x="781050" y="533400"/>
          <a:ext cx="2581275" cy="857250"/>
        </a:xfrm>
        <a:prstGeom prst="rect">
          <a:avLst/>
        </a:prstGeom>
      </xdr:spPr>
    </xdr:pic>
    <xdr:clientData/>
  </xdr:twoCellAnchor>
  <xdr:twoCellAnchor editAs="oneCell">
    <xdr:from>
      <xdr:col>13</xdr:col>
      <xdr:colOff>333376</xdr:colOff>
      <xdr:row>1</xdr:row>
      <xdr:rowOff>28576</xdr:rowOff>
    </xdr:from>
    <xdr:to>
      <xdr:col>14</xdr:col>
      <xdr:colOff>838200</xdr:colOff>
      <xdr:row>8</xdr:row>
      <xdr:rowOff>173664</xdr:rowOff>
    </xdr:to>
    <xdr:pic>
      <xdr:nvPicPr>
        <xdr:cNvPr id="10" name="Imagen 9" descr="mastic - Intelligent Training">
          <a:extLst>
            <a:ext uri="{FF2B5EF4-FFF2-40B4-BE49-F238E27FC236}">
              <a16:creationId xmlns:a16="http://schemas.microsoft.com/office/drawing/2014/main" id="{C67F38FD-C4FC-400D-BC71-460F9A3EB83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439651" y="228601"/>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11908</xdr:colOff>
      <xdr:row>3</xdr:row>
      <xdr:rowOff>90486</xdr:rowOff>
    </xdr:from>
    <xdr:to>
      <xdr:col>2</xdr:col>
      <xdr:colOff>1056804</xdr:colOff>
      <xdr:row>6</xdr:row>
      <xdr:rowOff>107155</xdr:rowOff>
    </xdr:to>
    <xdr:pic>
      <xdr:nvPicPr>
        <xdr:cNvPr id="4" name="Imagen 3">
          <a:extLst>
            <a:ext uri="{FF2B5EF4-FFF2-40B4-BE49-F238E27FC236}">
              <a16:creationId xmlns:a16="http://schemas.microsoft.com/office/drawing/2014/main" id="{7F20B9F4-E8E5-4FED-8812-DC7074DD5151}"/>
            </a:ext>
          </a:extLst>
        </xdr:cNvPr>
        <xdr:cNvPicPr>
          <a:picLocks noChangeAspect="1"/>
        </xdr:cNvPicPr>
      </xdr:nvPicPr>
      <xdr:blipFill>
        <a:blip xmlns:r="http://schemas.openxmlformats.org/officeDocument/2006/relationships" r:embed="rId1"/>
        <a:stretch>
          <a:fillRect/>
        </a:stretch>
      </xdr:blipFill>
      <xdr:spPr>
        <a:xfrm>
          <a:off x="773908" y="673892"/>
          <a:ext cx="1806896" cy="600076"/>
        </a:xfrm>
        <a:prstGeom prst="rect">
          <a:avLst/>
        </a:prstGeom>
      </xdr:spPr>
    </xdr:pic>
    <xdr:clientData/>
  </xdr:twoCellAnchor>
  <xdr:twoCellAnchor editAs="oneCell">
    <xdr:from>
      <xdr:col>14</xdr:col>
      <xdr:colOff>1097755</xdr:colOff>
      <xdr:row>1</xdr:row>
      <xdr:rowOff>35720</xdr:rowOff>
    </xdr:from>
    <xdr:to>
      <xdr:col>14</xdr:col>
      <xdr:colOff>2802729</xdr:colOff>
      <xdr:row>8</xdr:row>
      <xdr:rowOff>168901</xdr:rowOff>
    </xdr:to>
    <xdr:pic>
      <xdr:nvPicPr>
        <xdr:cNvPr id="5" name="Imagen 4" descr="mastic - Intelligent Training">
          <a:extLst>
            <a:ext uri="{FF2B5EF4-FFF2-40B4-BE49-F238E27FC236}">
              <a16:creationId xmlns:a16="http://schemas.microsoft.com/office/drawing/2014/main" id="{091FF7C1-1DA6-44C2-8C2E-AE3EDBD980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9130" y="238126"/>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3</xdr:row>
      <xdr:rowOff>88009</xdr:rowOff>
    </xdr:from>
    <xdr:to>
      <xdr:col>1</xdr:col>
      <xdr:colOff>1866900</xdr:colOff>
      <xdr:row>6</xdr:row>
      <xdr:rowOff>133349</xdr:rowOff>
    </xdr:to>
    <xdr:pic>
      <xdr:nvPicPr>
        <xdr:cNvPr id="6" name="Imagen 5">
          <a:extLst>
            <a:ext uri="{FF2B5EF4-FFF2-40B4-BE49-F238E27FC236}">
              <a16:creationId xmlns:a16="http://schemas.microsoft.com/office/drawing/2014/main" id="{2DA18A42-D1CD-46F1-9298-10A9409FBF88}"/>
            </a:ext>
          </a:extLst>
        </xdr:cNvPr>
        <xdr:cNvPicPr>
          <a:picLocks noChangeAspect="1"/>
        </xdr:cNvPicPr>
      </xdr:nvPicPr>
      <xdr:blipFill>
        <a:blip xmlns:r="http://schemas.openxmlformats.org/officeDocument/2006/relationships" r:embed="rId1"/>
        <a:stretch>
          <a:fillRect/>
        </a:stretch>
      </xdr:blipFill>
      <xdr:spPr>
        <a:xfrm>
          <a:off x="771525" y="669034"/>
          <a:ext cx="1857375" cy="616840"/>
        </a:xfrm>
        <a:prstGeom prst="rect">
          <a:avLst/>
        </a:prstGeom>
      </xdr:spPr>
    </xdr:pic>
    <xdr:clientData/>
  </xdr:twoCellAnchor>
  <xdr:twoCellAnchor editAs="oneCell">
    <xdr:from>
      <xdr:col>4</xdr:col>
      <xdr:colOff>285751</xdr:colOff>
      <xdr:row>1</xdr:row>
      <xdr:rowOff>19050</xdr:rowOff>
    </xdr:from>
    <xdr:to>
      <xdr:col>6</xdr:col>
      <xdr:colOff>466725</xdr:colOff>
      <xdr:row>8</xdr:row>
      <xdr:rowOff>164138</xdr:rowOff>
    </xdr:to>
    <xdr:pic>
      <xdr:nvPicPr>
        <xdr:cNvPr id="7" name="Imagen 6" descr="mastic - Intelligent Training">
          <a:extLst>
            <a:ext uri="{FF2B5EF4-FFF2-40B4-BE49-F238E27FC236}">
              <a16:creationId xmlns:a16="http://schemas.microsoft.com/office/drawing/2014/main" id="{4FD4FC4E-EBF5-4240-AD4C-2418DE6651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7201" y="219075"/>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13608</xdr:colOff>
      <xdr:row>2</xdr:row>
      <xdr:rowOff>127907</xdr:rowOff>
    </xdr:from>
    <xdr:to>
      <xdr:col>2</xdr:col>
      <xdr:colOff>1932216</xdr:colOff>
      <xdr:row>6</xdr:row>
      <xdr:rowOff>168728</xdr:rowOff>
    </xdr:to>
    <xdr:pic>
      <xdr:nvPicPr>
        <xdr:cNvPr id="4" name="Imagen 3">
          <a:extLst>
            <a:ext uri="{FF2B5EF4-FFF2-40B4-BE49-F238E27FC236}">
              <a16:creationId xmlns:a16="http://schemas.microsoft.com/office/drawing/2014/main" id="{7CB47D10-CDE5-497F-8014-1620E91F6768}"/>
            </a:ext>
          </a:extLst>
        </xdr:cNvPr>
        <xdr:cNvPicPr>
          <a:picLocks noChangeAspect="1"/>
        </xdr:cNvPicPr>
      </xdr:nvPicPr>
      <xdr:blipFill>
        <a:blip xmlns:r="http://schemas.openxmlformats.org/officeDocument/2006/relationships" r:embed="rId1"/>
        <a:stretch>
          <a:fillRect/>
        </a:stretch>
      </xdr:blipFill>
      <xdr:spPr>
        <a:xfrm>
          <a:off x="462644" y="536121"/>
          <a:ext cx="3116036" cy="857250"/>
        </a:xfrm>
        <a:prstGeom prst="rect">
          <a:avLst/>
        </a:prstGeom>
      </xdr:spPr>
    </xdr:pic>
    <xdr:clientData/>
  </xdr:twoCellAnchor>
  <xdr:twoCellAnchor editAs="oneCell">
    <xdr:from>
      <xdr:col>11</xdr:col>
      <xdr:colOff>1507670</xdr:colOff>
      <xdr:row>1</xdr:row>
      <xdr:rowOff>13607</xdr:rowOff>
    </xdr:from>
    <xdr:to>
      <xdr:col>12</xdr:col>
      <xdr:colOff>1187901</xdr:colOff>
      <xdr:row>8</xdr:row>
      <xdr:rowOff>180269</xdr:rowOff>
    </xdr:to>
    <xdr:pic>
      <xdr:nvPicPr>
        <xdr:cNvPr id="5" name="Imagen 4" descr="mastic - Intelligent Training">
          <a:extLst>
            <a:ext uri="{FF2B5EF4-FFF2-40B4-BE49-F238E27FC236}">
              <a16:creationId xmlns:a16="http://schemas.microsoft.com/office/drawing/2014/main" id="{26675DF7-6DA5-4836-A441-829B7260B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135849" y="217714"/>
          <a:ext cx="1830160" cy="159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8662823" cy="6273362"/>
    <xdr:graphicFrame macro="">
      <xdr:nvGraphicFramePr>
        <xdr:cNvPr id="2" name="Gráfico 1">
          <a:extLst>
            <a:ext uri="{FF2B5EF4-FFF2-40B4-BE49-F238E27FC236}">
              <a16:creationId xmlns:a16="http://schemas.microsoft.com/office/drawing/2014/main" id="{E47C5E94-1A68-4A16-89DA-47CB99DE50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73477</xdr:rowOff>
    </xdr:from>
    <xdr:to>
      <xdr:col>1</xdr:col>
      <xdr:colOff>1434290</xdr:colOff>
      <xdr:row>6</xdr:row>
      <xdr:rowOff>40822</xdr:rowOff>
    </xdr:to>
    <xdr:pic>
      <xdr:nvPicPr>
        <xdr:cNvPr id="6" name="Imagen 5">
          <a:extLst>
            <a:ext uri="{FF2B5EF4-FFF2-40B4-BE49-F238E27FC236}">
              <a16:creationId xmlns:a16="http://schemas.microsoft.com/office/drawing/2014/main" id="{BD27367A-673F-4251-8F38-473FD6C84106}"/>
            </a:ext>
          </a:extLst>
        </xdr:cNvPr>
        <xdr:cNvPicPr>
          <a:picLocks noChangeAspect="1"/>
        </xdr:cNvPicPr>
      </xdr:nvPicPr>
      <xdr:blipFill>
        <a:blip xmlns:r="http://schemas.openxmlformats.org/officeDocument/2006/relationships" r:embed="rId1"/>
        <a:stretch>
          <a:fillRect/>
        </a:stretch>
      </xdr:blipFill>
      <xdr:spPr>
        <a:xfrm>
          <a:off x="0" y="468084"/>
          <a:ext cx="2237111" cy="742952"/>
        </a:xfrm>
        <a:prstGeom prst="rect">
          <a:avLst/>
        </a:prstGeom>
      </xdr:spPr>
    </xdr:pic>
    <xdr:clientData/>
  </xdr:twoCellAnchor>
  <xdr:twoCellAnchor editAs="oneCell">
    <xdr:from>
      <xdr:col>11</xdr:col>
      <xdr:colOff>949780</xdr:colOff>
      <xdr:row>1</xdr:row>
      <xdr:rowOff>40821</xdr:rowOff>
    </xdr:from>
    <xdr:to>
      <xdr:col>11</xdr:col>
      <xdr:colOff>2654754</xdr:colOff>
      <xdr:row>8</xdr:row>
      <xdr:rowOff>172302</xdr:rowOff>
    </xdr:to>
    <xdr:pic>
      <xdr:nvPicPr>
        <xdr:cNvPr id="7" name="Imagen 6" descr="mastic - Intelligent Training">
          <a:extLst>
            <a:ext uri="{FF2B5EF4-FFF2-40B4-BE49-F238E27FC236}">
              <a16:creationId xmlns:a16="http://schemas.microsoft.com/office/drawing/2014/main" id="{2AA027B7-A42B-4DE6-8761-052DD603C9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01709" y="244928"/>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6</xdr:row>
      <xdr:rowOff>114299</xdr:rowOff>
    </xdr:from>
    <xdr:to>
      <xdr:col>1</xdr:col>
      <xdr:colOff>982984</xdr:colOff>
      <xdr:row>10</xdr:row>
      <xdr:rowOff>79375</xdr:rowOff>
    </xdr:to>
    <xdr:pic>
      <xdr:nvPicPr>
        <xdr:cNvPr id="4" name="Imagen 3">
          <a:extLst>
            <a:ext uri="{FF2B5EF4-FFF2-40B4-BE49-F238E27FC236}">
              <a16:creationId xmlns:a16="http://schemas.microsoft.com/office/drawing/2014/main" id="{1D30514B-9312-41C4-B3A9-A64756806F5C}"/>
            </a:ext>
          </a:extLst>
        </xdr:cNvPr>
        <xdr:cNvPicPr>
          <a:picLocks noChangeAspect="1"/>
        </xdr:cNvPicPr>
      </xdr:nvPicPr>
      <xdr:blipFill>
        <a:blip xmlns:r="http://schemas.openxmlformats.org/officeDocument/2006/relationships" r:embed="rId1"/>
        <a:stretch>
          <a:fillRect/>
        </a:stretch>
      </xdr:blipFill>
      <xdr:spPr>
        <a:xfrm>
          <a:off x="1" y="304799"/>
          <a:ext cx="2237108" cy="742951"/>
        </a:xfrm>
        <a:prstGeom prst="rect">
          <a:avLst/>
        </a:prstGeom>
      </xdr:spPr>
    </xdr:pic>
    <xdr:clientData/>
  </xdr:twoCellAnchor>
  <xdr:twoCellAnchor editAs="oneCell">
    <xdr:from>
      <xdr:col>10</xdr:col>
      <xdr:colOff>1117600</xdr:colOff>
      <xdr:row>5</xdr:row>
      <xdr:rowOff>15875</xdr:rowOff>
    </xdr:from>
    <xdr:to>
      <xdr:col>11</xdr:col>
      <xdr:colOff>968374</xdr:colOff>
      <xdr:row>13</xdr:row>
      <xdr:rowOff>165955</xdr:rowOff>
    </xdr:to>
    <xdr:pic>
      <xdr:nvPicPr>
        <xdr:cNvPr id="5" name="Imagen 4" descr="mastic - Intelligent Training">
          <a:extLst>
            <a:ext uri="{FF2B5EF4-FFF2-40B4-BE49-F238E27FC236}">
              <a16:creationId xmlns:a16="http://schemas.microsoft.com/office/drawing/2014/main" id="{26803DC4-538C-4A82-BF2F-AF74B11106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78850" y="15875"/>
          <a:ext cx="1930399" cy="168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1</xdr:row>
      <xdr:rowOff>114299</xdr:rowOff>
    </xdr:from>
    <xdr:to>
      <xdr:col>1</xdr:col>
      <xdr:colOff>1230787</xdr:colOff>
      <xdr:row>5</xdr:row>
      <xdr:rowOff>149679</xdr:rowOff>
    </xdr:to>
    <xdr:pic>
      <xdr:nvPicPr>
        <xdr:cNvPr id="5" name="Imagen 4">
          <a:extLst>
            <a:ext uri="{FF2B5EF4-FFF2-40B4-BE49-F238E27FC236}">
              <a16:creationId xmlns:a16="http://schemas.microsoft.com/office/drawing/2014/main" id="{EC84D334-7D2A-4AAD-A41C-E44B8CB1C0F4}"/>
            </a:ext>
          </a:extLst>
        </xdr:cNvPr>
        <xdr:cNvPicPr>
          <a:picLocks noChangeAspect="1"/>
        </xdr:cNvPicPr>
      </xdr:nvPicPr>
      <xdr:blipFill>
        <a:blip xmlns:r="http://schemas.openxmlformats.org/officeDocument/2006/relationships" r:embed="rId1"/>
        <a:stretch>
          <a:fillRect/>
        </a:stretch>
      </xdr:blipFill>
      <xdr:spPr>
        <a:xfrm>
          <a:off x="1" y="304799"/>
          <a:ext cx="2401000" cy="797380"/>
        </a:xfrm>
        <a:prstGeom prst="rect">
          <a:avLst/>
        </a:prstGeom>
      </xdr:spPr>
    </xdr:pic>
    <xdr:clientData/>
  </xdr:twoCellAnchor>
  <xdr:twoCellAnchor editAs="oneCell">
    <xdr:from>
      <xdr:col>13</xdr:col>
      <xdr:colOff>51706</xdr:colOff>
      <xdr:row>0</xdr:row>
      <xdr:rowOff>0</xdr:rowOff>
    </xdr:from>
    <xdr:to>
      <xdr:col>14</xdr:col>
      <xdr:colOff>40818</xdr:colOff>
      <xdr:row>8</xdr:row>
      <xdr:rowOff>130412</xdr:rowOff>
    </xdr:to>
    <xdr:pic>
      <xdr:nvPicPr>
        <xdr:cNvPr id="6" name="Imagen 5" descr="mastic - Intelligent Training">
          <a:extLst>
            <a:ext uri="{FF2B5EF4-FFF2-40B4-BE49-F238E27FC236}">
              <a16:creationId xmlns:a16="http://schemas.microsoft.com/office/drawing/2014/main" id="{AA724AE0-262A-4CDE-82EF-3D7DF499F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23777" y="0"/>
          <a:ext cx="1907720" cy="1654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xdr:col>
      <xdr:colOff>1055796</xdr:colOff>
      <xdr:row>5</xdr:row>
      <xdr:rowOff>161925</xdr:rowOff>
    </xdr:to>
    <xdr:pic>
      <xdr:nvPicPr>
        <xdr:cNvPr id="5" name="Imagen 4">
          <a:extLst>
            <a:ext uri="{FF2B5EF4-FFF2-40B4-BE49-F238E27FC236}">
              <a16:creationId xmlns:a16="http://schemas.microsoft.com/office/drawing/2014/main" id="{5F6F2086-394E-4717-ABCA-2D2F65F8D31C}"/>
            </a:ext>
          </a:extLst>
        </xdr:cNvPr>
        <xdr:cNvPicPr>
          <a:picLocks noChangeAspect="1"/>
        </xdr:cNvPicPr>
      </xdr:nvPicPr>
      <xdr:blipFill>
        <a:blip xmlns:r="http://schemas.openxmlformats.org/officeDocument/2006/relationships" r:embed="rId1"/>
        <a:stretch>
          <a:fillRect/>
        </a:stretch>
      </xdr:blipFill>
      <xdr:spPr>
        <a:xfrm>
          <a:off x="0" y="400049"/>
          <a:ext cx="2179746" cy="723901"/>
        </a:xfrm>
        <a:prstGeom prst="rect">
          <a:avLst/>
        </a:prstGeom>
      </xdr:spPr>
    </xdr:pic>
    <xdr:clientData/>
  </xdr:twoCellAnchor>
  <xdr:twoCellAnchor editAs="oneCell">
    <xdr:from>
      <xdr:col>6</xdr:col>
      <xdr:colOff>133349</xdr:colOff>
      <xdr:row>0</xdr:row>
      <xdr:rowOff>57150</xdr:rowOff>
    </xdr:from>
    <xdr:to>
      <xdr:col>7</xdr:col>
      <xdr:colOff>809624</xdr:colOff>
      <xdr:row>8</xdr:row>
      <xdr:rowOff>117857</xdr:rowOff>
    </xdr:to>
    <xdr:pic>
      <xdr:nvPicPr>
        <xdr:cNvPr id="6" name="Imagen 5" descr="mastic - Intelligent Training">
          <a:extLst>
            <a:ext uri="{FF2B5EF4-FFF2-40B4-BE49-F238E27FC236}">
              <a16:creationId xmlns:a16="http://schemas.microsoft.com/office/drawing/2014/main" id="{92496A8A-14CE-4F95-80BB-5CFE0C3684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3999" y="57150"/>
          <a:ext cx="1838325" cy="1594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uanc9010\Documents\MinTIC\MinTIC%20Trabajo\2017\ACOMPA&#209;AMIENTOS\Sector%20Vivienda\Instrumento%20de%20evaluaci&#243;n%20%20MSPI%202017.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6435188" createdVersion="5" refreshedVersion="6" minRefreshableVersion="3" recordCount="189" xr:uid="{00000000-000A-0000-FFFF-FFFF00000000}">
  <cacheSource type="worksheet">
    <worksheetSource ref="A12:G201" sheet="CIBERSEGURIDAD" r:id="rId2"/>
  </cacheSource>
  <cacheFields count="7">
    <cacheField name="FUNCIÓN NIST" numFmtId="0">
      <sharedItems count="5">
        <s v="DETECTAR"/>
        <s v="IDENTIFICAR"/>
        <s v="RESPONDER"/>
        <s v="RECUPERAR"/>
        <s v="PROTEJER"/>
      </sharedItems>
    </cacheField>
    <cacheField name="SUBCATEGORIA NIST" numFmtId="0">
      <sharedItems/>
    </cacheField>
    <cacheField name="CONTROL ANEXO A ISO 27001" numFmtId="0">
      <sharedItems/>
    </cacheField>
    <cacheField name="CARGO" numFmtId="0">
      <sharedItems/>
    </cacheField>
    <cacheField name="REQUISITO" numFmtId="0">
      <sharedItems containsBlank="1"/>
    </cacheField>
    <cacheField name="HOJA" numFmtId="0">
      <sharedItems/>
    </cacheField>
    <cacheField name="CALIFICACIÓN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7708335" createdVersion="6" refreshedVersion="6" minRefreshableVersion="3" recordCount="189" xr:uid="{00000000-000A-0000-FFFF-FFFF01000000}">
  <cacheSource type="worksheet">
    <worksheetSource ref="G12:H201" sheet="CIBER"/>
  </cacheSource>
  <cacheFields count="2">
    <cacheField name="CALIFICACIÓN " numFmtId="0">
      <sharedItems containsSemiMixedTypes="0" containsString="0" containsNumber="1" containsInteger="1" minValue="0" maxValue="0"/>
    </cacheField>
    <cacheField name="FUNCION CSF" numFmtId="0">
      <sharedItems count="5">
        <s v="DETECTAR"/>
        <s v="IDENTIFICAR"/>
        <s v="RESPONDER"/>
        <s v="RECUPERAR"/>
        <s v="PROTEG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s v="DE.AE-1, DE.AE-3, DE.AE-4, DE.AE-5"/>
    <s v="n/a"/>
    <s v="Responsable de SI"/>
    <m/>
    <s v="n/a"/>
    <n v="0"/>
  </r>
  <r>
    <x v="0"/>
    <s v="DE.AE-1"/>
    <s v="n/a"/>
    <s v="Responsable de SI"/>
    <s v="La efectividad de las tecnologías de protección se comparte con las partes autorizadas y apropiadas."/>
    <s v="n/a"/>
    <n v="0"/>
  </r>
  <r>
    <x v="1"/>
    <s v="ID.BE-2"/>
    <s v="n/a"/>
    <s v="Responsable de SI"/>
    <s v="La entidad conoce su papel dentro del estado Colombiano, identifica y comunica a las partes interesadas la infraestructura crítica."/>
    <s v="n/a"/>
    <n v="0"/>
  </r>
  <r>
    <x v="1"/>
    <s v="ID.GV-4"/>
    <s v="n/a"/>
    <s v="Responsable de SI"/>
    <s v="La gestión de riesgos tiene en cuenta los riesgos de ciberseguridad"/>
    <s v="n/a"/>
    <n v="0"/>
  </r>
  <r>
    <x v="2"/>
    <s v="RS.CO-4, RS.CO-5"/>
    <s v="n/a"/>
    <s v="Responsable de SI"/>
    <m/>
    <s v="n/a"/>
    <n v="0"/>
  </r>
  <r>
    <x v="3"/>
    <s v="RC.CO-1, RC.CO-2, RC.CO-3"/>
    <s v="n/a"/>
    <s v="Responsable de SI"/>
    <m/>
    <s v="n/a"/>
    <n v="0"/>
  </r>
  <r>
    <x v="1"/>
    <s v="ID.RA-3"/>
    <s v="n/a"/>
    <s v="Responsable de SI"/>
    <s v="Las amenazas internas y externas son identificadas y documentadas."/>
    <s v="n/a"/>
    <n v="0"/>
  </r>
  <r>
    <x v="2"/>
    <s v="RS.IM-2"/>
    <s v="n/a"/>
    <s v="Responsable de SI"/>
    <s v="Las estrategias de respuesta se actualizan"/>
    <s v="n/a"/>
    <n v="0"/>
  </r>
  <r>
    <x v="1"/>
    <s v="ID.BE-3"/>
    <s v="n/a"/>
    <s v="Responsable de SI"/>
    <s v="Las prioridades relaciondadas con la misión, objetivos y actividades de la Entidad son establecidas y comunicadas."/>
    <s v="n/a"/>
    <n v="0"/>
  </r>
  <r>
    <x v="1"/>
    <s v="ID.RA-4"/>
    <s v="n/a"/>
    <s v="Responsable de SI"/>
    <s v="Los impactos potenciales en la entidad y su probabilidad son identificados "/>
    <s v="n/a"/>
    <n v="0"/>
  </r>
  <r>
    <x v="3"/>
    <s v="RC.IM-1, RC.IM-2"/>
    <s v="n/a"/>
    <s v="Responsable de SI"/>
    <s v="Los planes de recuperación y los procesos son mejorados incorporando las lecciones aprendidas para actividades futuras:_x000a_1) Los planes de recuperación incorporan las lecciones aprendidas._x000a_2)  Las estrategias de recuperación son actualizadas."/>
    <s v="n/a"/>
    <n v="0"/>
  </r>
  <r>
    <x v="4"/>
    <s v="PR.IP-7"/>
    <s v="n/a"/>
    <s v="Responsable de SI"/>
    <s v="Los procesos de protección son continuamente mejorados"/>
    <s v="n/a"/>
    <n v="0"/>
  </r>
  <r>
    <x v="0"/>
    <s v="DE.CM-1, DE.CM-2, DE.CM-7"/>
    <s v="n/a"/>
    <s v="Responsable de SI"/>
    <m/>
    <s v="n/a"/>
    <n v="0"/>
  </r>
  <r>
    <x v="1"/>
    <s v="ID.GV-1"/>
    <s v="A.5.1.1"/>
    <s v="n/a"/>
    <s v="n/a"/>
    <s v="Administrativas"/>
    <n v="0"/>
  </r>
  <r>
    <x v="1"/>
    <s v="ID.AM-6"/>
    <s v="A.6.1.1"/>
    <s v="n/a"/>
    <s v="n/a"/>
    <s v="Administrativas"/>
    <n v="0"/>
  </r>
  <r>
    <x v="1"/>
    <s v="ID.GV-2"/>
    <s v="A.6.1.1"/>
    <s v="n/a"/>
    <s v="n/a"/>
    <s v="Administrativas"/>
    <n v="0"/>
  </r>
  <r>
    <x v="4"/>
    <s v="PR.AT-2"/>
    <s v="A.6.1.1"/>
    <s v="n/a"/>
    <s v="n/a"/>
    <s v="Administrativas"/>
    <n v="0"/>
  </r>
  <r>
    <x v="4"/>
    <s v="PR.AT-3"/>
    <s v="A.6.1.1"/>
    <s v="n/a"/>
    <s v="n/a"/>
    <s v="Administrativas"/>
    <n v="0"/>
  </r>
  <r>
    <x v="4"/>
    <s v="PR.AT-4"/>
    <s v="A.6.1.1"/>
    <s v="n/a"/>
    <s v="n/a"/>
    <s v="Administrativas"/>
    <n v="0"/>
  </r>
  <r>
    <x v="4"/>
    <s v="PR.AT-5"/>
    <s v="A.6.1.1"/>
    <s v="n/a"/>
    <s v="n/a"/>
    <s v="Administrativas"/>
    <n v="0"/>
  </r>
  <r>
    <x v="0"/>
    <s v="DE.DP-1"/>
    <s v="A.6.1.1"/>
    <s v="n/a"/>
    <s v="n/a"/>
    <s v="Administrativas"/>
    <n v="0"/>
  </r>
  <r>
    <x v="2"/>
    <s v="RS.CO-1"/>
    <s v="A.6.1.1"/>
    <s v="n/a"/>
    <s v="n/a"/>
    <s v="Administrativas"/>
    <n v="0"/>
  </r>
  <r>
    <x v="4"/>
    <s v="PR.AC-4"/>
    <s v="A.6.1.2"/>
    <s v="n/a"/>
    <s v="n/a"/>
    <s v="Administrativas"/>
    <n v="0"/>
  </r>
  <r>
    <x v="4"/>
    <s v="PR.DS-5"/>
    <s v="A.6.1.2"/>
    <s v="n/a"/>
    <s v="n/a"/>
    <s v="Administrativas"/>
    <n v="0"/>
  </r>
  <r>
    <x v="2"/>
    <s v="RS.CO-3"/>
    <s v="A.6.1.2"/>
    <s v="n/a"/>
    <s v="n/a"/>
    <s v="Administrativas"/>
    <n v="0"/>
  </r>
  <r>
    <x v="2"/>
    <s v="RS.CO-2"/>
    <s v="A.6.1.3"/>
    <s v="n/a"/>
    <s v="n/a"/>
    <s v="Administrativas"/>
    <n v="0"/>
  </r>
  <r>
    <x v="1"/>
    <s v="ID.RA-2"/>
    <s v="A.6.1.4"/>
    <s v="n/a"/>
    <s v="n/a"/>
    <s v="Administrativas"/>
    <n v="0"/>
  </r>
  <r>
    <x v="4"/>
    <s v="PR.IP-2"/>
    <s v="A.6.1.5"/>
    <s v="n/a"/>
    <s v="n/a"/>
    <s v="Administrativas"/>
    <n v="0"/>
  </r>
  <r>
    <x v="4"/>
    <s v="PR.AC-3"/>
    <s v="A.6.2.2"/>
    <s v="n/a"/>
    <s v="n/a"/>
    <s v="Administrativas"/>
    <n v="0"/>
  </r>
  <r>
    <x v="4"/>
    <s v="PR.DS-5"/>
    <s v="A.7.1.1"/>
    <s v="n/a"/>
    <s v="n/a"/>
    <s v="Administrativas"/>
    <n v="0"/>
  </r>
  <r>
    <x v="4"/>
    <s v="PR.IP-11"/>
    <s v="A.7.1.1"/>
    <s v="n/a"/>
    <s v="n/a"/>
    <s v="Administrativas"/>
    <n v="0"/>
  </r>
  <r>
    <x v="4"/>
    <s v="PR.DS-5"/>
    <s v="A.7.1.2"/>
    <s v="n/a"/>
    <s v="n/a"/>
    <s v="Administrativas"/>
    <n v="0"/>
  </r>
  <r>
    <x v="1"/>
    <s v="ID.GV-2"/>
    <s v="A.7.2.1"/>
    <s v="n/a"/>
    <s v="n/a"/>
    <s v="Administrativas"/>
    <n v="0"/>
  </r>
  <r>
    <x v="4"/>
    <s v="PR.AT-1"/>
    <s v="A.7.2.2"/>
    <s v="n/a"/>
    <s v="n/a"/>
    <s v="Administrativas"/>
    <n v="0"/>
  </r>
  <r>
    <x v="4"/>
    <s v="PR.AT-2"/>
    <s v="A.7.2.2"/>
    <s v="n/a"/>
    <s v="n/a"/>
    <s v="Administrativas"/>
    <n v="0"/>
  </r>
  <r>
    <x v="4"/>
    <s v="PR.AT-3"/>
    <s v="A.7.2.2"/>
    <s v="n/a"/>
    <s v="n/a"/>
    <s v="Administrativas"/>
    <n v="0"/>
  </r>
  <r>
    <x v="4"/>
    <s v="PR.AT-4"/>
    <s v="A.7.2.2"/>
    <s v="n/a"/>
    <s v="n/a"/>
    <s v="Administrativas"/>
    <n v="0"/>
  </r>
  <r>
    <x v="4"/>
    <s v="PR.AT-5"/>
    <s v="A.7.2.2"/>
    <s v="n/a"/>
    <s v="n/a"/>
    <s v="Administrativas"/>
    <n v="0"/>
  </r>
  <r>
    <x v="4"/>
    <s v="PR.DS-5"/>
    <s v="A.7.3.1"/>
    <s v="n/a"/>
    <s v="n/a"/>
    <s v="Administrativas"/>
    <n v="0"/>
  </r>
  <r>
    <x v="4"/>
    <s v="PR.IP-11"/>
    <s v="A.7.3.1"/>
    <s v="n/a"/>
    <s v="n/a"/>
    <s v="Administrativas"/>
    <n v="0"/>
  </r>
  <r>
    <x v="1"/>
    <s v="ID AM-1"/>
    <s v="A.8.1.1"/>
    <s v="n/a"/>
    <s v="n/a"/>
    <s v="Administrativas"/>
    <n v="0"/>
  </r>
  <r>
    <x v="1"/>
    <s v="ID AM-2"/>
    <s v="A.8.1.1"/>
    <s v="n/a"/>
    <s v="n/a"/>
    <s v="Administrativas"/>
    <n v="0"/>
  </r>
  <r>
    <x v="1"/>
    <s v="ID.AM-5"/>
    <s v="A.8.1.1"/>
    <s v="n/a"/>
    <s v="n/a"/>
    <s v="Administrativas"/>
    <n v="0"/>
  </r>
  <r>
    <x v="1"/>
    <s v="ID AM-1"/>
    <s v="A.8.1.2"/>
    <s v="n/a"/>
    <s v="n/a"/>
    <s v="Administrativas"/>
    <n v="0"/>
  </r>
  <r>
    <x v="1"/>
    <s v="ID AM-2"/>
    <s v="A.8.1.2"/>
    <s v="n/a"/>
    <s v="n/a"/>
    <s v="Administrativas"/>
    <n v="0"/>
  </r>
  <r>
    <x v="4"/>
    <s v="PR.IP-11"/>
    <s v="A.8.1.4"/>
    <s v="n/a"/>
    <s v="n/a"/>
    <s v="Administrativas"/>
    <n v="0"/>
  </r>
  <r>
    <x v="4"/>
    <s v="PR.DS-5"/>
    <s v="A.8.2.2"/>
    <s v="n/a"/>
    <s v="n/a"/>
    <s v="Administrativas"/>
    <n v="0"/>
  </r>
  <r>
    <x v="4"/>
    <s v="PR.PT-2"/>
    <s v="A.8.2.2"/>
    <s v="n/a"/>
    <s v="n/a"/>
    <s v="Administrativas"/>
    <n v="0"/>
  </r>
  <r>
    <x v="4"/>
    <s v="PR.DS-1"/>
    <s v="A.8.2.3"/>
    <s v="n/a"/>
    <s v="n/a"/>
    <s v="Administrativas"/>
    <n v="0"/>
  </r>
  <r>
    <x v="4"/>
    <s v="PR.DS-2"/>
    <s v="A.8.2.3"/>
    <s v="n/a"/>
    <s v="n/a"/>
    <s v="Administrativas"/>
    <n v="0"/>
  </r>
  <r>
    <x v="4"/>
    <s v="PR.DS-3"/>
    <s v="A.8.2.3"/>
    <s v="n/a"/>
    <s v="n/a"/>
    <s v="Administrativas"/>
    <n v="0"/>
  </r>
  <r>
    <x v="4"/>
    <s v="PR.DS-5"/>
    <s v="A.8.2.3"/>
    <s v="n/a"/>
    <s v="n/a"/>
    <s v="Administrativas"/>
    <n v="0"/>
  </r>
  <r>
    <x v="4"/>
    <s v="PR.IP-6"/>
    <s v="A.8.2.3"/>
    <s v="n/a"/>
    <s v="n/a"/>
    <s v="Administrativas"/>
    <n v="0"/>
  </r>
  <r>
    <x v="4"/>
    <s v="PR.PT-2"/>
    <s v="A.8.2.3"/>
    <s v="n/a"/>
    <s v="n/a"/>
    <s v="Administrativas"/>
    <n v="0"/>
  </r>
  <r>
    <x v="4"/>
    <s v="PR.DS-3"/>
    <s v="A.8.3.1"/>
    <s v="n/a"/>
    <s v="n/a"/>
    <s v="Administrativas"/>
    <n v="0"/>
  </r>
  <r>
    <x v="4"/>
    <s v="PR.IP-6"/>
    <s v="A.8.3.1"/>
    <s v="n/a"/>
    <s v="n/a"/>
    <s v="Administrativas"/>
    <n v="0"/>
  </r>
  <r>
    <x v="4"/>
    <s v="PR.PT-2"/>
    <s v="A.8.3.1"/>
    <s v="n/a"/>
    <s v="n/a"/>
    <s v="Administrativas"/>
    <n v="0"/>
  </r>
  <r>
    <x v="4"/>
    <s v="PR.DS-3"/>
    <s v="A.8.3.2"/>
    <s v="n/a"/>
    <s v="n/a"/>
    <s v="Administrativas"/>
    <n v="0"/>
  </r>
  <r>
    <x v="4"/>
    <s v="PR.IP-6"/>
    <s v="A.8.3.2"/>
    <s v="n/a"/>
    <s v="n/a"/>
    <s v="Administrativas"/>
    <n v="0"/>
  </r>
  <r>
    <x v="4"/>
    <s v="PR.DS-3"/>
    <s v="A.8.3.3"/>
    <s v="n/a"/>
    <s v="n/a"/>
    <s v="Administrativas"/>
    <n v="0"/>
  </r>
  <r>
    <x v="4"/>
    <s v="PR.PT-2"/>
    <s v="A.8.3.3"/>
    <s v="n/a"/>
    <s v="n/a"/>
    <s v="Administrativas"/>
    <n v="0"/>
  </r>
  <r>
    <x v="4"/>
    <s v="PR.DS-5"/>
    <s v="A.9.1.1"/>
    <s v="n/a"/>
    <s v="n/a"/>
    <s v="Técnicas"/>
    <n v="0"/>
  </r>
  <r>
    <x v="4"/>
    <s v="PR.AC-4"/>
    <s v="A.9.1.2"/>
    <s v="n/a"/>
    <s v="n/a"/>
    <s v="Técnicas"/>
    <n v="0"/>
  </r>
  <r>
    <x v="4"/>
    <s v="PR.DS-5"/>
    <s v="A.9.1.2"/>
    <s v="n/a"/>
    <s v="n/a"/>
    <s v="Técnicas"/>
    <n v="0"/>
  </r>
  <r>
    <x v="4"/>
    <s v="PR.PT-3"/>
    <s v="A.9.1.2"/>
    <s v="n/a"/>
    <s v="n/a"/>
    <s v="Técnicas"/>
    <n v="0"/>
  </r>
  <r>
    <x v="4"/>
    <s v="PR.AC-1"/>
    <s v="A.9.2.1 "/>
    <s v="n/a"/>
    <s v="n/a"/>
    <s v="Técnicas"/>
    <n v="0"/>
  </r>
  <r>
    <x v="4"/>
    <s v="PR.AC-1"/>
    <s v="A.9.2.2"/>
    <s v="n/a"/>
    <s v="n/a"/>
    <s v="Técnicas"/>
    <n v="0"/>
  </r>
  <r>
    <x v="4"/>
    <s v="PR.AC-4"/>
    <s v="A.9.2.3"/>
    <s v="n/a"/>
    <s v="n/a"/>
    <s v="Técnicas"/>
    <n v="0"/>
  </r>
  <r>
    <x v="4"/>
    <s v="PR.DS-5"/>
    <s v="A.9.2.3"/>
    <s v="n/a"/>
    <s v="n/a"/>
    <s v="Técnicas"/>
    <n v="0"/>
  </r>
  <r>
    <x v="4"/>
    <s v="PR.AC-1"/>
    <s v="A.9.2.4"/>
    <s v="n/a"/>
    <s v="n/a"/>
    <s v="Técnicas"/>
    <n v="0"/>
  </r>
  <r>
    <x v="4"/>
    <s v="PR.AC-1"/>
    <s v="A.9.3.1 "/>
    <s v="n/a"/>
    <s v="n/a"/>
    <s v="Técnicas"/>
    <n v="0"/>
  </r>
  <r>
    <x v="4"/>
    <s v="PR.AC-4"/>
    <s v="A.9.4.1 "/>
    <s v="n/a"/>
    <s v="n/a"/>
    <s v="Técnicas"/>
    <n v="0"/>
  </r>
  <r>
    <x v="4"/>
    <s v="PR.DS-5"/>
    <s v="A.9.4.1 "/>
    <s v="n/a"/>
    <s v="n/a"/>
    <s v="Técnicas"/>
    <n v="0"/>
  </r>
  <r>
    <x v="4"/>
    <s v="PR.AC-1"/>
    <s v="A.9.4.2"/>
    <s v="n/a"/>
    <s v="n/a"/>
    <s v="Técnicas"/>
    <n v="0"/>
  </r>
  <r>
    <x v="4"/>
    <s v="PR.AC-1"/>
    <s v="A.9.4.3"/>
    <s v="n/a"/>
    <s v="n/a"/>
    <s v="Técnicas"/>
    <n v="0"/>
  </r>
  <r>
    <x v="4"/>
    <s v="PR.AC-4"/>
    <s v="A.9.4.4"/>
    <s v="n/a"/>
    <s v="n/a"/>
    <s v="Técnicas"/>
    <n v="0"/>
  </r>
  <r>
    <x v="4"/>
    <s v="PR.DS-5"/>
    <s v="A.9.4.4"/>
    <s v="n/a"/>
    <s v="n/a"/>
    <s v="Técnicas"/>
    <n v="0"/>
  </r>
  <r>
    <x v="4"/>
    <s v="PR.DS-5"/>
    <s v="A.9.4.5 "/>
    <s v="n/a"/>
    <s v="n/a"/>
    <s v="Técnicas"/>
    <n v="0"/>
  </r>
  <r>
    <x v="4"/>
    <s v="PR.AC-2"/>
    <s v="A.11.1.1 "/>
    <s v="n/a"/>
    <s v="n/a"/>
    <s v="Técnicas"/>
    <n v="0"/>
  </r>
  <r>
    <x v="4"/>
    <s v="PR.AC-2"/>
    <s v="A.11.1.2 "/>
    <s v="n/a"/>
    <s v="n/a"/>
    <s v="Técnicas"/>
    <n v="0"/>
  </r>
  <r>
    <x v="4"/>
    <s v="PR.MA-1"/>
    <s v="A.11.1.2 "/>
    <s v="n/a"/>
    <s v="n/a"/>
    <s v="Técnicas"/>
    <n v="0"/>
  </r>
  <r>
    <x v="1"/>
    <s v="ID.BE-5"/>
    <s v="A.11.1.4"/>
    <s v="n/a"/>
    <s v="n/a"/>
    <s v="Técnicas"/>
    <n v="0"/>
  </r>
  <r>
    <x v="4"/>
    <s v="PR.AC-2"/>
    <s v="A.11.1.4"/>
    <s v="n/a"/>
    <s v="n/a"/>
    <s v="Técnicas"/>
    <n v="0"/>
  </r>
  <r>
    <x v="4"/>
    <s v="PR.IP-5"/>
    <s v="A.11.1.4"/>
    <s v="n/a"/>
    <s v="n/a"/>
    <s v="Técnicas"/>
    <n v="0"/>
  </r>
  <r>
    <x v="4"/>
    <s v="PR.AC-2"/>
    <s v="A.11.1.6"/>
    <s v="n/a"/>
    <s v="n/a"/>
    <s v="Técnicas"/>
    <n v="0"/>
  </r>
  <r>
    <x v="4"/>
    <s v="PR.IP-5"/>
    <s v="A.11.2.1 "/>
    <s v="n/a"/>
    <s v="n/a"/>
    <s v="Técnicas"/>
    <n v="0"/>
  </r>
  <r>
    <x v="1"/>
    <s v="ID.BE-4"/>
    <s v="A.11.2.2"/>
    <s v="n/a"/>
    <s v="n/a"/>
    <s v="Técnicas"/>
    <n v="0"/>
  </r>
  <r>
    <x v="4"/>
    <s v="PR.IP-5"/>
    <s v="A.11.2.2"/>
    <s v="n/a"/>
    <s v="n/a"/>
    <s v="Técnicas"/>
    <n v="0"/>
  </r>
  <r>
    <x v="1"/>
    <s v="ID.BE-4"/>
    <s v="A.11.2.3 "/>
    <s v="n/a"/>
    <s v="n/a"/>
    <s v="Técnicas"/>
    <n v="0"/>
  </r>
  <r>
    <x v="4"/>
    <s v="PR.AC-2"/>
    <s v="A.11.2.3 "/>
    <s v="n/a"/>
    <s v="n/a"/>
    <s v="Técnicas"/>
    <n v="0"/>
  </r>
  <r>
    <x v="4"/>
    <s v="PR.IP-5"/>
    <s v="A.11.2.3 "/>
    <s v="n/a"/>
    <s v="n/a"/>
    <s v="Técnicas"/>
    <n v="0"/>
  </r>
  <r>
    <x v="4"/>
    <s v="PR.MA-1"/>
    <s v="A.11.2.4 "/>
    <s v="n/a"/>
    <s v="n/a"/>
    <s v="Técnicas"/>
    <n v="0"/>
  </r>
  <r>
    <x v="4"/>
    <s v="PR.MA-2"/>
    <s v="A.11.2.4 "/>
    <s v="n/a"/>
    <s v="n/a"/>
    <s v="Técnicas"/>
    <n v="0"/>
  </r>
  <r>
    <x v="4"/>
    <s v="PR.MA-1"/>
    <s v="A.11.2.5"/>
    <s v="n/a"/>
    <s v="n/a"/>
    <s v="Técnicas"/>
    <n v="0"/>
  </r>
  <r>
    <x v="1"/>
    <s v="ID.AM-4"/>
    <s v="A.11.2.6"/>
    <s v="n/a"/>
    <s v="n/a"/>
    <s v="Técnicas"/>
    <n v="0"/>
  </r>
  <r>
    <x v="4"/>
    <s v="PR.DS-3"/>
    <s v="A.11.2.7"/>
    <s v="n/a"/>
    <s v="n/a"/>
    <s v="Técnicas"/>
    <n v="0"/>
  </r>
  <r>
    <x v="4"/>
    <s v="PR.IP-6"/>
    <s v="A.11.2.7"/>
    <s v="n/a"/>
    <s v="n/a"/>
    <s v="Técnicas"/>
    <n v="0"/>
  </r>
  <r>
    <x v="4"/>
    <s v="PR.PT-2"/>
    <s v="A.11.2.9"/>
    <s v="n/a"/>
    <s v="n/a"/>
    <s v="Técnicas"/>
    <n v="0"/>
  </r>
  <r>
    <x v="4"/>
    <s v="PR.IP-1"/>
    <s v="A.12.1.2"/>
    <s v="n/a"/>
    <s v="n/a"/>
    <s v="Técnicas"/>
    <n v="0"/>
  </r>
  <r>
    <x v="4"/>
    <s v="PR.IP-3"/>
    <s v="A.12.1.2"/>
    <s v="n/a"/>
    <s v="n/a"/>
    <s v="Técnicas"/>
    <n v="0"/>
  </r>
  <r>
    <x v="1"/>
    <s v="ID.BE-4"/>
    <s v="A.12.1.3 "/>
    <s v="n/a"/>
    <s v="n/a"/>
    <s v="Técnicas"/>
    <n v="0"/>
  </r>
  <r>
    <x v="4"/>
    <s v="PR.DS-7"/>
    <s v="A.12.1.4 "/>
    <s v="n/a"/>
    <s v="n/a"/>
    <s v="Técnicas"/>
    <n v="0"/>
  </r>
  <r>
    <x v="4"/>
    <s v="PR.DS-6"/>
    <s v="A.12.2.1 "/>
    <s v="n/a"/>
    <s v="n/a"/>
    <s v="Técnicas"/>
    <n v="0"/>
  </r>
  <r>
    <x v="0"/>
    <s v="DE.CM-4"/>
    <s v="A.12.2.1 "/>
    <s v="n/a"/>
    <s v="n/a"/>
    <s v="Técnicas"/>
    <n v="0"/>
  </r>
  <r>
    <x v="2"/>
    <s v="RS.MI-2"/>
    <s v="A.12.2.1 "/>
    <s v="n/a"/>
    <s v="n/a"/>
    <s v="Técnicas"/>
    <n v="0"/>
  </r>
  <r>
    <x v="4"/>
    <s v="PR.DS-4"/>
    <s v="A.12.3.1 "/>
    <s v="n/a"/>
    <s v="n/a"/>
    <s v="Técnicas"/>
    <n v="0"/>
  </r>
  <r>
    <x v="4"/>
    <s v="PR.IP-4"/>
    <s v="A.12.3.1 "/>
    <s v="n/a"/>
    <s v="n/a"/>
    <s v="Técnicas"/>
    <n v="0"/>
  </r>
  <r>
    <x v="4"/>
    <s v="PR.PT-1"/>
    <s v="A.12.4.1 "/>
    <s v="n/a"/>
    <s v="n/a"/>
    <s v="Técnicas"/>
    <n v="0"/>
  </r>
  <r>
    <x v="0"/>
    <s v="DE.CM-3"/>
    <s v="A.12.4.1 "/>
    <s v="n/a"/>
    <s v="n/a"/>
    <s v="Técnicas"/>
    <n v="0"/>
  </r>
  <r>
    <x v="2"/>
    <s v="RS.AN-1"/>
    <s v="A.12.4.1 "/>
    <s v="n/a"/>
    <s v="n/a"/>
    <s v="Técnicas"/>
    <n v="0"/>
  </r>
  <r>
    <x v="4"/>
    <s v="PR.PT-1"/>
    <s v="A.12.4.2 "/>
    <s v="n/a"/>
    <s v="n/a"/>
    <s v="Técnicas"/>
    <n v="0"/>
  </r>
  <r>
    <x v="4"/>
    <s v="PR.PT-1"/>
    <s v="A.12.4.3 "/>
    <s v="n/a"/>
    <s v="n/a"/>
    <s v="Técnicas"/>
    <n v="0"/>
  </r>
  <r>
    <x v="2"/>
    <s v="RS.AN-1"/>
    <s v="A.12.4.3 "/>
    <s v="n/a"/>
    <s v="n/a"/>
    <s v="Técnicas"/>
    <n v="0"/>
  </r>
  <r>
    <x v="4"/>
    <s v="PR.PT-1"/>
    <s v="A.12.4.4 "/>
    <s v="n/a"/>
    <s v="n/a"/>
    <s v="Técnicas"/>
    <n v="0"/>
  </r>
  <r>
    <x v="4"/>
    <s v="PR.DS-6"/>
    <s v="A.12.5.1 "/>
    <s v="n/a"/>
    <s v="n/a"/>
    <s v="Técnicas"/>
    <n v="0"/>
  </r>
  <r>
    <x v="4"/>
    <s v="PR.IP-1"/>
    <s v="A.12.5.1 "/>
    <s v="n/a"/>
    <s v="n/a"/>
    <s v="Técnicas"/>
    <n v="0"/>
  </r>
  <r>
    <x v="4"/>
    <s v="PR.IP-3"/>
    <s v="A.12.5.1 "/>
    <s v="n/a"/>
    <s v="n/a"/>
    <s v="Técnicas"/>
    <n v="0"/>
  </r>
  <r>
    <x v="0"/>
    <s v="DE.CM-5"/>
    <s v="A.12.5.1 "/>
    <s v="n/a"/>
    <s v="n/a"/>
    <s v="Técnicas"/>
    <n v="0"/>
  </r>
  <r>
    <x v="1"/>
    <s v="ID.RA-1"/>
    <s v="A.12.6.1 "/>
    <s v="n/a"/>
    <s v="n/a"/>
    <s v="Técnicas"/>
    <n v="0"/>
  </r>
  <r>
    <x v="1"/>
    <s v="ID.RA-5"/>
    <s v="A.12.6.1 "/>
    <s v="n/a"/>
    <s v="n/a"/>
    <s v="Técnicas"/>
    <n v="0"/>
  </r>
  <r>
    <x v="4"/>
    <s v="PR.IP-12"/>
    <s v="A.12.6.1 "/>
    <s v="n/a"/>
    <s v="n/a"/>
    <s v="Técnicas"/>
    <n v="0"/>
  </r>
  <r>
    <x v="0"/>
    <s v="DE.CM-8"/>
    <s v="A.12.6.1 "/>
    <s v="n/a"/>
    <s v="n/a"/>
    <s v="Técnicas"/>
    <n v="0"/>
  </r>
  <r>
    <x v="2"/>
    <s v="RS.MI-3"/>
    <s v="A.12.6.1 "/>
    <s v="n/a"/>
    <s v="n/a"/>
    <s v="Técnicas"/>
    <n v="0"/>
  </r>
  <r>
    <x v="4"/>
    <s v="PR.IP-1"/>
    <s v="A.12.6.2 "/>
    <s v="n/a"/>
    <s v="n/a"/>
    <s v="Técnicas"/>
    <n v="0"/>
  </r>
  <r>
    <x v="4"/>
    <s v="PR.IP-3"/>
    <s v="A.12.6.2 "/>
    <s v="n/a"/>
    <s v="n/a"/>
    <s v="Técnicas"/>
    <n v="0"/>
  </r>
  <r>
    <x v="4"/>
    <s v="PR.AC-3"/>
    <s v="A.13.1.1 "/>
    <s v="n/a"/>
    <s v="n/a"/>
    <s v="Técnicas"/>
    <n v="0"/>
  </r>
  <r>
    <x v="4"/>
    <s v="PR.AC-5"/>
    <s v="A.13.1.1 "/>
    <s v="n/a"/>
    <s v="n/a"/>
    <s v="Técnicas"/>
    <n v="0"/>
  </r>
  <r>
    <x v="4"/>
    <s v="PR.DS-2"/>
    <s v="A.13.1.1 "/>
    <s v="n/a"/>
    <s v="n/a"/>
    <s v="Técnicas"/>
    <n v="0"/>
  </r>
  <r>
    <x v="4"/>
    <s v="PR.PT-4"/>
    <s v="A.13.1.1 "/>
    <s v="n/a"/>
    <s v="n/a"/>
    <s v="Técnicas"/>
    <n v="0"/>
  </r>
  <r>
    <x v="4"/>
    <s v="PR.AC-5"/>
    <s v="A.13.1.3 "/>
    <s v="n/a"/>
    <s v="n/a"/>
    <s v="Técnicas"/>
    <n v="0"/>
  </r>
  <r>
    <x v="4"/>
    <s v="PR.DS-5"/>
    <s v="A.13.1.3 "/>
    <s v="n/a"/>
    <s v="n/a"/>
    <s v="Técnicas"/>
    <n v="0"/>
  </r>
  <r>
    <x v="1"/>
    <s v="ID.AM-3"/>
    <s v="A.13.2.1 "/>
    <s v="n/a"/>
    <s v="n/a"/>
    <s v="Técnicas"/>
    <n v="0"/>
  </r>
  <r>
    <x v="4"/>
    <s v="PR.AC-5"/>
    <s v="A.13.2.1 "/>
    <s v="n/a"/>
    <s v="n/a"/>
    <s v="Técnicas"/>
    <n v="0"/>
  </r>
  <r>
    <x v="4"/>
    <s v="PR.AC-3"/>
    <s v="A.13.2.1 "/>
    <s v="n/a"/>
    <s v="n/a"/>
    <s v="Técnicas"/>
    <n v="0"/>
  </r>
  <r>
    <x v="4"/>
    <s v="PR.DS-2"/>
    <s v="A.13.2.1 "/>
    <s v="n/a"/>
    <s v="n/a"/>
    <s v="Técnicas"/>
    <n v="0"/>
  </r>
  <r>
    <x v="4"/>
    <s v="PR.DS-5"/>
    <s v="A.13.2.1 "/>
    <s v="n/a"/>
    <s v="n/a"/>
    <s v="Técnicas"/>
    <n v="0"/>
  </r>
  <r>
    <x v="4"/>
    <s v="PR.PT-4"/>
    <s v="A.13.2.1 "/>
    <s v="n/a"/>
    <s v="n/a"/>
    <s v="Técnicas"/>
    <n v="0"/>
  </r>
  <r>
    <x v="4"/>
    <s v="PR.DS-2"/>
    <s v="A.13.2.3 "/>
    <s v="n/a"/>
    <s v="n/a"/>
    <s v="Técnicas"/>
    <n v="0"/>
  </r>
  <r>
    <x v="4"/>
    <s v="PR.DS-5"/>
    <s v="A.13.2.3 "/>
    <s v="n/a"/>
    <s v="n/a"/>
    <s v="Técnicas"/>
    <n v="0"/>
  </r>
  <r>
    <x v="4"/>
    <s v="PR.DS-5"/>
    <s v="A.13.2.4 "/>
    <s v="n/a"/>
    <s v="n/a"/>
    <s v="Técnicas"/>
    <n v="0"/>
  </r>
  <r>
    <x v="4"/>
    <s v="PR.IP-2"/>
    <s v="A.14.1.1 "/>
    <s v="n/a"/>
    <s v="n/a"/>
    <s v="Técnicas"/>
    <n v="0"/>
  </r>
  <r>
    <x v="4"/>
    <s v="PR.DS-2"/>
    <s v="A.14.1.2 "/>
    <s v="n/a"/>
    <s v="n/a"/>
    <s v="Técnicas"/>
    <n v="0"/>
  </r>
  <r>
    <x v="4"/>
    <s v="PR.DS-5"/>
    <s v="A.14.1.2 "/>
    <s v="n/a"/>
    <s v="n/a"/>
    <s v="Técnicas"/>
    <n v="0"/>
  </r>
  <r>
    <x v="4"/>
    <s v="PR.DS-6"/>
    <s v="A.14.1.2 "/>
    <s v="n/a"/>
    <s v="n/a"/>
    <s v="Técnicas"/>
    <n v="0"/>
  </r>
  <r>
    <x v="4"/>
    <s v="PR.DS-2"/>
    <s v="A.14.1.3 "/>
    <s v="n/a"/>
    <s v="n/a"/>
    <s v="Técnicas"/>
    <n v="0"/>
  </r>
  <r>
    <x v="4"/>
    <s v="PR.DS-5"/>
    <s v="A.14.1.3 "/>
    <s v="n/a"/>
    <s v="n/a"/>
    <s v="Técnicas"/>
    <n v="0"/>
  </r>
  <r>
    <x v="4"/>
    <s v="PR.DS-6"/>
    <s v="A.14.1.3 "/>
    <s v="n/a"/>
    <s v="n/a"/>
    <s v="Técnicas"/>
    <n v="0"/>
  </r>
  <r>
    <x v="4"/>
    <s v="PR.IP-2"/>
    <s v="A.14.2.1"/>
    <s v="n/a"/>
    <s v="n/a"/>
    <s v="Técnicas"/>
    <n v="0"/>
  </r>
  <r>
    <x v="4"/>
    <s v="PR.IP-1"/>
    <s v="A.14.2.2 "/>
    <s v="n/a"/>
    <s v="n/a"/>
    <s v="Técnicas"/>
    <n v="0"/>
  </r>
  <r>
    <x v="4"/>
    <s v="PR.IP-3"/>
    <s v="A.14.2.2 "/>
    <s v="n/a"/>
    <s v="n/a"/>
    <s v="Técnicas"/>
    <n v="0"/>
  </r>
  <r>
    <x v="4"/>
    <s v="PR.IP-1"/>
    <s v="A.14.2.3 "/>
    <s v="n/a"/>
    <s v="n/a"/>
    <s v="Técnicas"/>
    <n v="0"/>
  </r>
  <r>
    <x v="4"/>
    <s v="PR.IP-1"/>
    <s v="A.14.2.4 "/>
    <s v="n/a"/>
    <s v="n/a"/>
    <s v="Técnicas"/>
    <n v="0"/>
  </r>
  <r>
    <x v="4"/>
    <s v="PR.IP-2"/>
    <s v="A.14.2.5 "/>
    <s v="n/a"/>
    <s v="n/a"/>
    <s v="Técnicas"/>
    <n v="0"/>
  </r>
  <r>
    <x v="0"/>
    <s v="DE.CM-6"/>
    <s v="A.14.2.7 "/>
    <s v="n/a"/>
    <s v="n/a"/>
    <s v="Técnicas"/>
    <n v="0"/>
  </r>
  <r>
    <x v="0"/>
    <s v="DE.DP-3"/>
    <s v="A.14.2.8"/>
    <s v="n/a"/>
    <s v="n/a"/>
    <s v="Técnicas"/>
    <n v="0"/>
  </r>
  <r>
    <x v="4"/>
    <s v="PR.IP-9"/>
    <s v="A.16.1.1 "/>
    <s v="n/a"/>
    <s v="n/a"/>
    <s v="Técnicas"/>
    <n v="0"/>
  </r>
  <r>
    <x v="0"/>
    <s v="DE.AE-2"/>
    <s v="A.16.1.1 "/>
    <s v="n/a"/>
    <s v="n/a"/>
    <s v="Técnicas"/>
    <n v="0"/>
  </r>
  <r>
    <x v="2"/>
    <s v="RS.CO-1"/>
    <s v="A.16.1.1 "/>
    <s v="n/a"/>
    <s v="n/a"/>
    <s v="Técnicas"/>
    <n v="0"/>
  </r>
  <r>
    <x v="0"/>
    <s v="DE.DP-4"/>
    <s v="A.16.1.2 "/>
    <s v="n/a"/>
    <s v="n/a"/>
    <s v="Técnicas"/>
    <n v="0"/>
  </r>
  <r>
    <x v="2"/>
    <s v="RS.CO-2"/>
    <s v="A.16.1.3 "/>
    <s v="n/a"/>
    <s v="n/a"/>
    <s v="Técnicas"/>
    <n v="0"/>
  </r>
  <r>
    <x v="0"/>
    <s v="DE.AE-2"/>
    <s v="A.16.1.4 "/>
    <s v="n/a"/>
    <s v="n/a"/>
    <s v="Técnicas"/>
    <n v="0"/>
  </r>
  <r>
    <x v="2"/>
    <s v="RS.AN-4"/>
    <s v="A.16.1.4 "/>
    <s v="n/a"/>
    <s v="n/a"/>
    <s v="Técnicas"/>
    <n v="0"/>
  </r>
  <r>
    <x v="2"/>
    <s v="RS.RP-1"/>
    <s v="A.16.1.5 "/>
    <s v="n/a"/>
    <s v="n/a"/>
    <s v="Técnicas"/>
    <n v="0"/>
  </r>
  <r>
    <x v="2"/>
    <s v="RS.AN-1"/>
    <s v="A.16.1.5 "/>
    <s v="n/a"/>
    <s v="n/a"/>
    <s v="Técnicas"/>
    <n v="0"/>
  </r>
  <r>
    <x v="2"/>
    <s v="RS.MI-2"/>
    <s v="A.16.1.5 "/>
    <s v="n/a"/>
    <s v="n/a"/>
    <s v="Técnicas"/>
    <n v="0"/>
  </r>
  <r>
    <x v="3"/>
    <s v="RC.RP-1"/>
    <s v="A.16.1.5 "/>
    <s v="n/a"/>
    <s v="n/a"/>
    <s v="Técnicas"/>
    <n v="0"/>
  </r>
  <r>
    <x v="0"/>
    <s v="DE.DP-5"/>
    <s v="A.16.1.6 "/>
    <s v="n/a"/>
    <s v="n/a"/>
    <s v="Técnicas"/>
    <n v="0"/>
  </r>
  <r>
    <x v="2"/>
    <s v="RS.AN-2"/>
    <s v="A.16.1.6 "/>
    <s v="n/a"/>
    <s v="n/a"/>
    <s v="Técnicas"/>
    <n v="0"/>
  </r>
  <r>
    <x v="2"/>
    <s v="RS.IM-1"/>
    <s v="A.16.1.6 "/>
    <s v="n/a"/>
    <s v="n/a"/>
    <s v="Técnicas"/>
    <n v="0"/>
  </r>
  <r>
    <x v="2"/>
    <s v="RS.AN-3"/>
    <s v="A.16.1.7 "/>
    <s v="n/a"/>
    <s v="n/a"/>
    <s v="Técnicas"/>
    <n v="0"/>
  </r>
  <r>
    <x v="1"/>
    <s v="ID.BE-5"/>
    <s v="A.17.1.1"/>
    <s v="n/a"/>
    <s v="n/a"/>
    <s v="Administrativas"/>
    <n v="0"/>
  </r>
  <r>
    <x v="4"/>
    <s v="PR.IP-9"/>
    <s v="A.17.1.1"/>
    <s v="n/a"/>
    <s v="n/a"/>
    <s v="Administrativas"/>
    <n v="0"/>
  </r>
  <r>
    <x v="1"/>
    <s v="ID.BE-5"/>
    <s v="A.17.1.2"/>
    <s v="n/a"/>
    <s v="n/a"/>
    <s v="Administrativas"/>
    <n v="0"/>
  </r>
  <r>
    <x v="4"/>
    <s v="PR.IP-4"/>
    <s v="A.17.1.2"/>
    <s v="n/a"/>
    <s v="n/a"/>
    <s v="Administrativas"/>
    <n v="0"/>
  </r>
  <r>
    <x v="4"/>
    <s v="PR.IP-9"/>
    <s v="A.17.1.2"/>
    <s v="n/a"/>
    <s v="n/a"/>
    <s v="Administrativas"/>
    <n v="0"/>
  </r>
  <r>
    <x v="4"/>
    <s v="PR.IP-9"/>
    <s v="A.17.1.2"/>
    <s v="n/a"/>
    <s v="n/a"/>
    <s v="Administrativas"/>
    <n v="0"/>
  </r>
  <r>
    <x v="4"/>
    <s v="PR.IP-4"/>
    <s v="A.17.1.3"/>
    <s v="n/a"/>
    <s v="n/a"/>
    <s v="Administrativas"/>
    <n v="0"/>
  </r>
  <r>
    <x v="4"/>
    <s v="PR.IP-10"/>
    <s v="A.17.1.3"/>
    <s v="n/a"/>
    <s v="n/a"/>
    <s v="Administrativas"/>
    <n v="0"/>
  </r>
  <r>
    <x v="1"/>
    <s v="ID.BE-5"/>
    <s v="A.17.2.1"/>
    <s v="n/a"/>
    <s v="n/a"/>
    <s v="Administrativas"/>
    <n v="0"/>
  </r>
  <r>
    <x v="1"/>
    <s v="ID.GV-3"/>
    <s v="A.18.1 "/>
    <s v="n/a"/>
    <s v="n/a"/>
    <s v="Administrativas"/>
    <n v="0"/>
  </r>
  <r>
    <x v="4"/>
    <s v="PR.IP-4"/>
    <s v="A.18.1.3"/>
    <s v="n/a"/>
    <s v="n/a"/>
    <s v="Administrativas"/>
    <n v="0"/>
  </r>
  <r>
    <x v="0"/>
    <s v="DE.DP-2"/>
    <s v="A.18.1.4"/>
    <s v="n/a"/>
    <s v="n/a"/>
    <s v="Administrativas"/>
    <n v="0"/>
  </r>
  <r>
    <x v="4"/>
    <s v="PR.IP-12"/>
    <s v="A.18.2.2"/>
    <s v="n/a"/>
    <s v="n/a"/>
    <s v="Administrativas"/>
    <n v="0"/>
  </r>
  <r>
    <x v="1"/>
    <s v="ID.RA-1"/>
    <s v="A.18.2.3"/>
    <s v="n/a"/>
    <s v="n/a"/>
    <s v="Administrativas"/>
    <n v="0"/>
  </r>
  <r>
    <x v="1"/>
    <s v="ID.BE-1"/>
    <s v="A.15.1"/>
    <s v="n/a"/>
    <s v="n/a"/>
    <s v="Administrativas"/>
    <n v="0"/>
  </r>
  <r>
    <x v="1"/>
    <s v="ID.BE-1"/>
    <s v="A.15.2"/>
    <s v="n/a"/>
    <s v="n/a"/>
    <s v="Administrativas"/>
    <n v="0"/>
  </r>
  <r>
    <x v="4"/>
    <s v="PR.MA-2"/>
    <s v="A.15.1"/>
    <s v="n/a"/>
    <s v="n/a"/>
    <s v="Administrativas"/>
    <n v="0"/>
  </r>
  <r>
    <x v="4"/>
    <s v="PR.MA-2"/>
    <s v="A.15.2"/>
    <s v="n/a"/>
    <s v="n/a"/>
    <s v="Administrativas"/>
    <n v="0"/>
  </r>
  <r>
    <x v="0"/>
    <s v="DE.CM-6"/>
    <s v="A.15.2"/>
    <s v="n/a"/>
    <s v="n/a"/>
    <s v="Administrativas"/>
    <n v="0"/>
  </r>
</pivotCacheRecords>
</file>

<file path=xl/pivotCache/pivotCacheRecords2.xml><?xml version="1.0" encoding="utf-8"?>
<pivotCacheRecords xmlns="http://schemas.openxmlformats.org/spreadsheetml/2006/main" xmlns:r="http://schemas.openxmlformats.org/officeDocument/2006/relationships" count="189">
  <r>
    <n v="0"/>
    <x v="0"/>
  </r>
  <r>
    <n v="0"/>
    <x v="0"/>
  </r>
  <r>
    <n v="0"/>
    <x v="1"/>
  </r>
  <r>
    <n v="0"/>
    <x v="1"/>
  </r>
  <r>
    <n v="0"/>
    <x v="2"/>
  </r>
  <r>
    <n v="0"/>
    <x v="3"/>
  </r>
  <r>
    <n v="0"/>
    <x v="1"/>
  </r>
  <r>
    <n v="0"/>
    <x v="2"/>
  </r>
  <r>
    <n v="0"/>
    <x v="1"/>
  </r>
  <r>
    <n v="0"/>
    <x v="1"/>
  </r>
  <r>
    <n v="0"/>
    <x v="3"/>
  </r>
  <r>
    <n v="0"/>
    <x v="4"/>
  </r>
  <r>
    <n v="0"/>
    <x v="0"/>
  </r>
  <r>
    <n v="0"/>
    <x v="1"/>
  </r>
  <r>
    <n v="0"/>
    <x v="1"/>
  </r>
  <r>
    <n v="0"/>
    <x v="1"/>
  </r>
  <r>
    <n v="0"/>
    <x v="4"/>
  </r>
  <r>
    <n v="0"/>
    <x v="4"/>
  </r>
  <r>
    <n v="0"/>
    <x v="4"/>
  </r>
  <r>
    <n v="0"/>
    <x v="4"/>
  </r>
  <r>
    <n v="0"/>
    <x v="0"/>
  </r>
  <r>
    <n v="0"/>
    <x v="2"/>
  </r>
  <r>
    <n v="0"/>
    <x v="4"/>
  </r>
  <r>
    <n v="0"/>
    <x v="4"/>
  </r>
  <r>
    <n v="0"/>
    <x v="2"/>
  </r>
  <r>
    <n v="0"/>
    <x v="2"/>
  </r>
  <r>
    <n v="0"/>
    <x v="1"/>
  </r>
  <r>
    <n v="0"/>
    <x v="4"/>
  </r>
  <r>
    <n v="0"/>
    <x v="4"/>
  </r>
  <r>
    <n v="0"/>
    <x v="4"/>
  </r>
  <r>
    <n v="0"/>
    <x v="4"/>
  </r>
  <r>
    <n v="0"/>
    <x v="4"/>
  </r>
  <r>
    <n v="0"/>
    <x v="1"/>
  </r>
  <r>
    <n v="0"/>
    <x v="4"/>
  </r>
  <r>
    <n v="0"/>
    <x v="4"/>
  </r>
  <r>
    <n v="0"/>
    <x v="4"/>
  </r>
  <r>
    <n v="0"/>
    <x v="4"/>
  </r>
  <r>
    <n v="0"/>
    <x v="4"/>
  </r>
  <r>
    <n v="0"/>
    <x v="4"/>
  </r>
  <r>
    <n v="0"/>
    <x v="4"/>
  </r>
  <r>
    <n v="0"/>
    <x v="1"/>
  </r>
  <r>
    <n v="0"/>
    <x v="1"/>
  </r>
  <r>
    <n v="0"/>
    <x v="1"/>
  </r>
  <r>
    <n v="0"/>
    <x v="1"/>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1"/>
  </r>
  <r>
    <n v="0"/>
    <x v="4"/>
  </r>
  <r>
    <n v="0"/>
    <x v="4"/>
  </r>
  <r>
    <n v="0"/>
    <x v="4"/>
  </r>
  <r>
    <n v="0"/>
    <x v="4"/>
  </r>
  <r>
    <n v="0"/>
    <x v="1"/>
  </r>
  <r>
    <n v="0"/>
    <x v="4"/>
  </r>
  <r>
    <n v="0"/>
    <x v="1"/>
  </r>
  <r>
    <n v="0"/>
    <x v="4"/>
  </r>
  <r>
    <n v="0"/>
    <x v="4"/>
  </r>
  <r>
    <n v="0"/>
    <x v="4"/>
  </r>
  <r>
    <n v="0"/>
    <x v="4"/>
  </r>
  <r>
    <n v="0"/>
    <x v="4"/>
  </r>
  <r>
    <n v="0"/>
    <x v="1"/>
  </r>
  <r>
    <n v="0"/>
    <x v="4"/>
  </r>
  <r>
    <n v="0"/>
    <x v="4"/>
  </r>
  <r>
    <n v="0"/>
    <x v="4"/>
  </r>
  <r>
    <n v="0"/>
    <x v="4"/>
  </r>
  <r>
    <n v="0"/>
    <x v="4"/>
  </r>
  <r>
    <n v="0"/>
    <x v="1"/>
  </r>
  <r>
    <n v="0"/>
    <x v="4"/>
  </r>
  <r>
    <n v="0"/>
    <x v="4"/>
  </r>
  <r>
    <n v="0"/>
    <x v="0"/>
  </r>
  <r>
    <n v="0"/>
    <x v="2"/>
  </r>
  <r>
    <n v="0"/>
    <x v="4"/>
  </r>
  <r>
    <n v="0"/>
    <x v="4"/>
  </r>
  <r>
    <n v="0"/>
    <x v="4"/>
  </r>
  <r>
    <n v="0"/>
    <x v="0"/>
  </r>
  <r>
    <n v="0"/>
    <x v="2"/>
  </r>
  <r>
    <n v="0"/>
    <x v="4"/>
  </r>
  <r>
    <n v="0"/>
    <x v="4"/>
  </r>
  <r>
    <n v="0"/>
    <x v="2"/>
  </r>
  <r>
    <n v="0"/>
    <x v="4"/>
  </r>
  <r>
    <n v="0"/>
    <x v="4"/>
  </r>
  <r>
    <n v="0"/>
    <x v="4"/>
  </r>
  <r>
    <n v="0"/>
    <x v="4"/>
  </r>
  <r>
    <n v="0"/>
    <x v="0"/>
  </r>
  <r>
    <n v="0"/>
    <x v="1"/>
  </r>
  <r>
    <n v="0"/>
    <x v="1"/>
  </r>
  <r>
    <n v="0"/>
    <x v="4"/>
  </r>
  <r>
    <n v="0"/>
    <x v="0"/>
  </r>
  <r>
    <n v="0"/>
    <x v="2"/>
  </r>
  <r>
    <n v="0"/>
    <x v="4"/>
  </r>
  <r>
    <n v="0"/>
    <x v="4"/>
  </r>
  <r>
    <n v="0"/>
    <x v="4"/>
  </r>
  <r>
    <n v="0"/>
    <x v="4"/>
  </r>
  <r>
    <n v="0"/>
    <x v="4"/>
  </r>
  <r>
    <n v="0"/>
    <x v="4"/>
  </r>
  <r>
    <n v="0"/>
    <x v="4"/>
  </r>
  <r>
    <n v="0"/>
    <x v="4"/>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0"/>
  </r>
  <r>
    <n v="0"/>
    <x v="0"/>
  </r>
  <r>
    <n v="0"/>
    <x v="4"/>
  </r>
  <r>
    <n v="0"/>
    <x v="0"/>
  </r>
  <r>
    <n v="0"/>
    <x v="2"/>
  </r>
  <r>
    <n v="0"/>
    <x v="0"/>
  </r>
  <r>
    <n v="0"/>
    <x v="2"/>
  </r>
  <r>
    <n v="0"/>
    <x v="0"/>
  </r>
  <r>
    <n v="0"/>
    <x v="2"/>
  </r>
  <r>
    <n v="0"/>
    <x v="2"/>
  </r>
  <r>
    <n v="0"/>
    <x v="2"/>
  </r>
  <r>
    <n v="0"/>
    <x v="2"/>
  </r>
  <r>
    <n v="0"/>
    <x v="3"/>
  </r>
  <r>
    <n v="0"/>
    <x v="0"/>
  </r>
  <r>
    <n v="0"/>
    <x v="2"/>
  </r>
  <r>
    <n v="0"/>
    <x v="2"/>
  </r>
  <r>
    <n v="0"/>
    <x v="2"/>
  </r>
  <r>
    <n v="0"/>
    <x v="1"/>
  </r>
  <r>
    <n v="0"/>
    <x v="4"/>
  </r>
  <r>
    <n v="0"/>
    <x v="1"/>
  </r>
  <r>
    <n v="0"/>
    <x v="4"/>
  </r>
  <r>
    <n v="0"/>
    <x v="4"/>
  </r>
  <r>
    <n v="0"/>
    <x v="4"/>
  </r>
  <r>
    <n v="0"/>
    <x v="4"/>
  </r>
  <r>
    <n v="0"/>
    <x v="4"/>
  </r>
  <r>
    <n v="0"/>
    <x v="1"/>
  </r>
  <r>
    <n v="0"/>
    <x v="1"/>
  </r>
  <r>
    <n v="0"/>
    <x v="4"/>
  </r>
  <r>
    <n v="0"/>
    <x v="0"/>
  </r>
  <r>
    <n v="0"/>
    <x v="4"/>
  </r>
  <r>
    <n v="0"/>
    <x v="1"/>
  </r>
  <r>
    <n v="0"/>
    <x v="1"/>
  </r>
  <r>
    <n v="0"/>
    <x v="1"/>
  </r>
  <r>
    <n v="0"/>
    <x v="4"/>
  </r>
  <r>
    <n v="0"/>
    <x v="4"/>
  </r>
  <r>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4"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1" rowHeaderCaption="FUNCION CIBERSEGURIDAD">
  <location ref="B71:B77" firstHeaderRow="1" firstDataRow="1" firstDataCol="1"/>
  <pivotFields count="7">
    <pivotField axis="axisRow" showAll="0">
      <items count="6">
        <item x="0"/>
        <item x="1"/>
        <item x="4"/>
        <item x="3"/>
        <item x="2"/>
        <item t="default"/>
      </items>
    </pivotField>
    <pivotField showAll="0"/>
    <pivotField showAll="0"/>
    <pivotField showAll="0"/>
    <pivotField showAll="0"/>
    <pivotField showAll="0"/>
    <pivotField showAll="0"/>
  </pivotFields>
  <rowFields count="1">
    <field x="0"/>
  </rowFields>
  <rowItems count="6">
    <i>
      <x/>
    </i>
    <i>
      <x v="1"/>
    </i>
    <i>
      <x v="2"/>
    </i>
    <i>
      <x v="3"/>
    </i>
    <i>
      <x v="4"/>
    </i>
    <i t="grand">
      <x/>
    </i>
  </rowItems>
  <colItems count="1">
    <i/>
  </colItems>
  <formats count="20">
    <format dxfId="27">
      <pivotArea field="0" type="button" dataOnly="0" labelOnly="1" outline="0" axis="axisRow" fieldPosition="0"/>
    </format>
    <format dxfId="26">
      <pivotArea dataOnly="0" labelOnly="1" outline="0" axis="axisValues" fieldPosition="0"/>
    </format>
    <format dxfId="25">
      <pivotArea field="0" type="button" dataOnly="0" labelOnly="1" outline="0" axis="axisRow" fieldPosition="0"/>
    </format>
    <format dxfId="24">
      <pivotArea dataOnly="0" labelOnly="1" outline="0" axis="axisValues" fieldPosition="0"/>
    </format>
    <format dxfId="23">
      <pivotArea field="0" type="button" dataOnly="0" labelOnly="1" outline="0" axis="axisRow" fieldPosition="0"/>
    </format>
    <format dxfId="22">
      <pivotArea dataOnly="0" labelOnly="1" outline="0" axis="axisValues" fieldPosition="0"/>
    </format>
    <format dxfId="21">
      <pivotArea field="0"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 dxfId="15">
      <pivotArea grandRow="1" outline="0" collapsedLevelsAreSubtotals="1" fieldPosition="0"/>
    </format>
    <format dxfId="14">
      <pivotArea dataOnly="0" labelOnly="1" grandRow="1" outline="0" fieldPosition="0"/>
    </format>
    <format dxfId="13">
      <pivotArea type="all" dataOnly="0" outline="0" fieldPosition="0"/>
    </format>
    <format dxfId="12">
      <pivotArea outline="0" collapsedLevelsAreSubtotals="1" fieldPosition="0"/>
    </format>
    <format dxfId="11">
      <pivotArea field="0" type="button" dataOnly="0" labelOnly="1" outline="0" axis="axisRow" fieldPosition="0"/>
    </format>
    <format dxfId="10">
      <pivotArea dataOnly="0" labelOnly="1" outline="0" axis="axisValues" fieldPosition="0"/>
    </format>
    <format dxfId="9">
      <pivotArea dataOnly="0" labelOnly="1" fieldPosition="0">
        <references count="1">
          <reference field="0" count="0"/>
        </references>
      </pivotArea>
    </format>
    <format dxfId="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5" applyNumberFormats="0" applyBorderFormats="0" applyFontFormats="0" applyPatternFormats="0" applyAlignmentFormats="0" applyWidthHeightFormats="1" dataCaption="Valores" updatedVersion="6" minRefreshableVersion="3" useAutoFormatting="1" rowGrandTotals="0" colGrandTotals="0" itemPrintTitles="1" createdVersion="5" indent="0" outline="1" outlineData="1" multipleFieldFilters="0" chartFormat="48">
  <location ref="B94:C99" firstHeaderRow="1" firstDataRow="1" firstDataCol="1"/>
  <pivotFields count="2">
    <pivotField dataField="1" showAll="0"/>
    <pivotField axis="axisRow" showAll="0">
      <items count="6">
        <item x="1"/>
        <item x="0"/>
        <item x="2"/>
        <item x="3"/>
        <item x="4"/>
        <item t="default"/>
      </items>
    </pivotField>
  </pivotFields>
  <rowFields count="1">
    <field x="1"/>
  </rowFields>
  <rowItems count="5">
    <i>
      <x/>
    </i>
    <i>
      <x v="1"/>
    </i>
    <i>
      <x v="2"/>
    </i>
    <i>
      <x v="3"/>
    </i>
    <i>
      <x v="4"/>
    </i>
  </rowItems>
  <colItems count="1">
    <i/>
  </colItems>
  <dataFields count="1">
    <dataField name="CALIFICACIÓN ENTIDAD" fld="0" subtotal="average" baseField="1" baseItem="0" numFmtId="1"/>
  </dataFields>
  <formats count="18">
    <format dxfId="45">
      <pivotArea outline="0" collapsedLevelsAreSubtotals="1" fieldPosition="0">
        <references count="1">
          <reference field="4294967294" count="1" selected="0">
            <x v="0"/>
          </reference>
        </references>
      </pivotArea>
    </format>
    <format dxfId="44">
      <pivotArea outline="0" collapsedLevelsAreSubtotals="1" fieldPosition="0"/>
    </format>
    <format dxfId="43">
      <pivotArea dataOnly="0" labelOnly="1" fieldPosition="0">
        <references count="1">
          <reference field="1" count="0"/>
        </references>
      </pivotArea>
    </format>
    <format dxfId="42">
      <pivotArea outline="0" collapsedLevelsAreSubtotals="1" fieldPosition="0"/>
    </format>
    <format dxfId="41">
      <pivotArea dataOnly="0" labelOnly="1" fieldPosition="0">
        <references count="1">
          <reference field="1" count="0"/>
        </references>
      </pivotArea>
    </format>
    <format dxfId="40">
      <pivotArea field="1" type="button" dataOnly="0" labelOnly="1" outline="0" axis="axisRow" fieldPosition="0"/>
    </format>
    <format dxfId="39">
      <pivotArea dataOnly="0" labelOnly="1" outline="0" fieldPosition="0">
        <references count="1">
          <reference field="4294967294" count="1">
            <x v="0"/>
          </reference>
        </references>
      </pivotArea>
    </format>
    <format dxfId="38">
      <pivotArea outline="0" collapsedLevelsAreSubtotals="1" fieldPosition="0"/>
    </format>
    <format dxfId="37">
      <pivotArea dataOnly="0" labelOnly="1" fieldPosition="0">
        <references count="1">
          <reference field="1" count="0"/>
        </references>
      </pivotArea>
    </format>
    <format dxfId="36">
      <pivotArea field="1" type="button" dataOnly="0" labelOnly="1" outline="0" axis="axisRow" fieldPosition="0"/>
    </format>
    <format dxfId="35">
      <pivotArea dataOnly="0" labelOnly="1" outline="0" fieldPosition="0">
        <references count="1">
          <reference field="4294967294" count="1">
            <x v="0"/>
          </reference>
        </references>
      </pivotArea>
    </format>
    <format dxfId="34">
      <pivotArea field="1" type="button" dataOnly="0" labelOnly="1" outline="0" axis="axisRow" fieldPosition="0"/>
    </format>
    <format dxfId="33">
      <pivotArea dataOnly="0" labelOnly="1" outline="0" fieldPosition="0">
        <references count="1">
          <reference field="4294967294" count="1">
            <x v="0"/>
          </reference>
        </references>
      </pivotArea>
    </format>
    <format dxfId="32">
      <pivotArea field="1" type="button" dataOnly="0" labelOnly="1" outline="0" axis="axisRow" fieldPosition="0"/>
    </format>
    <format dxfId="31">
      <pivotArea dataOnly="0" labelOnly="1" outline="0" fieldPosition="0">
        <references count="1">
          <reference field="4294967294" count="1">
            <x v="0"/>
          </reference>
        </references>
      </pivotArea>
    </format>
    <format dxfId="30">
      <pivotArea field="1" type="button" dataOnly="0" labelOnly="1" outline="0" axis="axisRow" fieldPosition="0"/>
    </format>
    <format dxfId="29">
      <pivotArea dataOnly="0" labelOnly="1" outline="0" fieldPosition="0">
        <references count="1">
          <reference field="4294967294" count="1">
            <x v="0"/>
          </reference>
        </references>
      </pivotArea>
    </format>
    <format dxfId="28">
      <pivotArea dataOnly="0" labelOnly="1" outline="0" fieldPosition="0">
        <references count="1">
          <reference field="4294967294" count="1">
            <x v="0"/>
          </reference>
        </references>
      </pivotArea>
    </format>
  </formats>
  <chartFormats count="1">
    <chartFormat chart="1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B3:D10" totalsRowShown="0" headerRowDxfId="7" dataDxfId="5" headerRowBorderDxfId="6" tableBorderDxfId="4" totalsRowBorderDxfId="3">
  <autoFilter ref="B3:D10" xr:uid="{00000000-0009-0000-0100-000001000000}"/>
  <tableColumns count="3">
    <tableColumn id="1" xr3:uid="{00000000-0010-0000-0000-000001000000}" name="Descripción" dataDxfId="2"/>
    <tableColumn id="2" xr3:uid="{00000000-0010-0000-0000-000002000000}" name="Calificación" dataDxfId="1"/>
    <tableColumn id="3" xr3:uid="{00000000-0010-0000-0000-000003000000}" name="Criterio"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inci.gov.co" TargetMode="Externa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institutonacionalparaciegos-my.sharepoint.com/:f:/g/personal/csupanteve_inci_gov_co/EqU1SdtcvUxJqgrCxdbOEjgBDNCtE53JZjM7DBgLoOF9XQ?e=ecYNax" TargetMode="External"/><Relationship Id="rId13" Type="http://schemas.openxmlformats.org/officeDocument/2006/relationships/hyperlink" Target="https://institutonacionalparaciegos-my.sharepoint.com/personal/soporte_inci_gov_co/Documents/Informacion%20Institucional/SIG/Procesos%20de%20Apoyo/Inform&#225;tica%20y%20Tecnolog&#237;a/Plan/Vigente" TargetMode="External"/><Relationship Id="rId18" Type="http://schemas.openxmlformats.org/officeDocument/2006/relationships/comments" Target="../comments1.xml"/><Relationship Id="rId3" Type="http://schemas.openxmlformats.org/officeDocument/2006/relationships/hyperlink" Target="http://www.inci.gov.co/transparencia/misi&#243;n-y-visi&#243;n" TargetMode="External"/><Relationship Id="rId7" Type="http://schemas.openxmlformats.org/officeDocument/2006/relationships/hyperlink" Target="https://inci.gov.co/sites/default/files/transparenciaok/6.%20Participa/6.2.%20plan%20y%20presup%20particip/Segundo%20cuatrimestre%20seguimiento%20Mapa%20de%20Riesgos%20de%20Gesti%C3%B3n%202021.xlsx" TargetMode="External"/><Relationship Id="rId12" Type="http://schemas.openxmlformats.org/officeDocument/2006/relationships/hyperlink" Target="https://inci.gov.co/sites/default/files/transparenciaok/4.%20Planeacion/4.3%20Plan%20de%20accion/PLAN%20DE%20ACCI%C3%93N%20ANUAL%202021%20VERSI%C3%93N%202.xlsx" TargetMode="External"/><Relationship Id="rId17" Type="http://schemas.openxmlformats.org/officeDocument/2006/relationships/vmlDrawing" Target="../drawings/vmlDrawing1.vml"/><Relationship Id="rId2" Type="http://schemas.openxmlformats.org/officeDocument/2006/relationships/hyperlink" Target="https://inci.gov.co/transparencia/33-procesos-y-procedimientos" TargetMode="External"/><Relationship Id="rId16" Type="http://schemas.openxmlformats.org/officeDocument/2006/relationships/drawing" Target="../drawings/drawing2.xml"/><Relationship Id="rId1" Type="http://schemas.openxmlformats.org/officeDocument/2006/relationships/hyperlink" Target="https://inci.gov.co/transparencia/12-estructura-organica" TargetMode="External"/><Relationship Id="rId6" Type="http://schemas.openxmlformats.org/officeDocument/2006/relationships/hyperlink" Target="https://institutonacionalparaciegos-my.sharepoint.com/:f:/g/personal/csupanteve_inci_gov_co/Ejwyv9Q0iFBOgxGGJTsbd_MBRw5J90pWZ6V-5liApdZH_w?e=q98VX7" TargetMode="External"/><Relationship Id="rId11" Type="http://schemas.openxmlformats.org/officeDocument/2006/relationships/hyperlink" Target="https://institutonacionalparaciegos-my.sharepoint.com/:b:/g/personal/csupanteve_inci_gov_co/EQgOAdz4H_VGrlAaC5BAD6ABieHEulF7QAlHIyKALTaG2Q?e=EAJ3kz" TargetMode="External"/><Relationship Id="rId5" Type="http://schemas.openxmlformats.org/officeDocument/2006/relationships/hyperlink" Target="https://www.inci.gov.co/transparencia/34-organigrama" TargetMode="External"/><Relationship Id="rId15" Type="http://schemas.openxmlformats.org/officeDocument/2006/relationships/printerSettings" Target="../printerSettings/printerSettings1.bin"/><Relationship Id="rId10" Type="http://schemas.openxmlformats.org/officeDocument/2006/relationships/hyperlink" Target="https://inci.gov.co/transparencia/72-datos-abiertos" TargetMode="External"/><Relationship Id="rId4" Type="http://schemas.openxmlformats.org/officeDocument/2006/relationships/hyperlink" Target="https://institutonacionalparaciegos-my.sharepoint.com/:f:/g/personal/csupanteve_inci_gov_co/EjVZcJ0rtXFGok_ANWEcfjUBoEpJNIHyDl5SABczNRIi1A?e=0T0O5R" TargetMode="External"/><Relationship Id="rId9" Type="http://schemas.openxmlformats.org/officeDocument/2006/relationships/hyperlink" Target="https://institutonacionalparaciegos-my.sharepoint.com/:f:/g/personal/csupanteve_inci_gov_co/EiMScE6q409KqAEMUHUgG2kBa9Ubi1LgqW7PxNTmh6dWkw?e=q7EYEz" TargetMode="External"/><Relationship Id="rId14" Type="http://schemas.openxmlformats.org/officeDocument/2006/relationships/hyperlink" Target="https://inci.gov.co/sites/default/files/transparenciaok/4.%20Planeacion/4.3%20Plan%20de%20accion/PLAN%20DE%20ACCI%C3%93N%20ANUAL%202021%20VERSI%C3%93N%202.xls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
  <sheetViews>
    <sheetView topLeftCell="B27" zoomScaleNormal="100" workbookViewId="0">
      <selection activeCell="O27" sqref="O27"/>
    </sheetView>
  </sheetViews>
  <sheetFormatPr baseColWidth="10" defaultRowHeight="15" x14ac:dyDescent="0.25"/>
  <cols>
    <col min="2" max="2" width="17" customWidth="1"/>
    <col min="3" max="3" width="22" customWidth="1"/>
    <col min="4" max="4" width="15.7109375" customWidth="1"/>
    <col min="5" max="5" width="16.85546875" customWidth="1"/>
    <col min="6" max="6" width="13.5703125" bestFit="1" customWidth="1"/>
    <col min="8" max="8" width="16.42578125" customWidth="1"/>
    <col min="14" max="14" width="18" customWidth="1"/>
    <col min="15" max="15" width="16.85546875" customWidth="1"/>
  </cols>
  <sheetData>
    <row r="1" spans="2:16" ht="15.75" thickBot="1" x14ac:dyDescent="0.3">
      <c r="C1" s="1"/>
      <c r="M1" s="2"/>
      <c r="N1" s="3"/>
      <c r="O1" s="3"/>
      <c r="P1" s="2"/>
    </row>
    <row r="2" spans="2:16" x14ac:dyDescent="0.25">
      <c r="B2" s="367"/>
      <c r="C2" s="373"/>
      <c r="D2" s="416" t="s">
        <v>0</v>
      </c>
      <c r="E2" s="416"/>
      <c r="F2" s="416"/>
      <c r="G2" s="416"/>
      <c r="H2" s="416"/>
      <c r="I2" s="416"/>
      <c r="J2" s="416"/>
      <c r="K2" s="416"/>
      <c r="L2" s="416"/>
      <c r="M2" s="417"/>
      <c r="N2" s="367"/>
      <c r="O2" s="368"/>
    </row>
    <row r="3" spans="2:16" x14ac:dyDescent="0.25">
      <c r="B3" s="369"/>
      <c r="C3" s="374"/>
      <c r="D3" s="418"/>
      <c r="E3" s="418"/>
      <c r="F3" s="418"/>
      <c r="G3" s="418"/>
      <c r="H3" s="418"/>
      <c r="I3" s="418"/>
      <c r="J3" s="418"/>
      <c r="K3" s="418"/>
      <c r="L3" s="418"/>
      <c r="M3" s="419"/>
      <c r="N3" s="369"/>
      <c r="O3" s="370"/>
    </row>
    <row r="4" spans="2:16" x14ac:dyDescent="0.25">
      <c r="B4" s="369"/>
      <c r="C4" s="374"/>
      <c r="D4" s="418"/>
      <c r="E4" s="418"/>
      <c r="F4" s="418"/>
      <c r="G4" s="418"/>
      <c r="H4" s="418"/>
      <c r="I4" s="418"/>
      <c r="J4" s="418"/>
      <c r="K4" s="418"/>
      <c r="L4" s="418"/>
      <c r="M4" s="419"/>
      <c r="N4" s="369"/>
      <c r="O4" s="370"/>
    </row>
    <row r="5" spans="2:16" x14ac:dyDescent="0.25">
      <c r="B5" s="369"/>
      <c r="C5" s="374"/>
      <c r="D5" s="418"/>
      <c r="E5" s="418"/>
      <c r="F5" s="418"/>
      <c r="G5" s="418"/>
      <c r="H5" s="418"/>
      <c r="I5" s="418"/>
      <c r="J5" s="418"/>
      <c r="K5" s="418"/>
      <c r="L5" s="418"/>
      <c r="M5" s="419"/>
      <c r="N5" s="369"/>
      <c r="O5" s="370"/>
    </row>
    <row r="6" spans="2:16" x14ac:dyDescent="0.25">
      <c r="B6" s="369"/>
      <c r="C6" s="374"/>
      <c r="D6" s="418"/>
      <c r="E6" s="418"/>
      <c r="F6" s="418"/>
      <c r="G6" s="418"/>
      <c r="H6" s="418"/>
      <c r="I6" s="418"/>
      <c r="J6" s="418"/>
      <c r="K6" s="418"/>
      <c r="L6" s="418"/>
      <c r="M6" s="419"/>
      <c r="N6" s="369"/>
      <c r="O6" s="370"/>
    </row>
    <row r="7" spans="2:16" x14ac:dyDescent="0.25">
      <c r="B7" s="369"/>
      <c r="C7" s="374"/>
      <c r="D7" s="418"/>
      <c r="E7" s="418"/>
      <c r="F7" s="418"/>
      <c r="G7" s="418"/>
      <c r="H7" s="418"/>
      <c r="I7" s="418"/>
      <c r="J7" s="418"/>
      <c r="K7" s="418"/>
      <c r="L7" s="418"/>
      <c r="M7" s="419"/>
      <c r="N7" s="369"/>
      <c r="O7" s="370"/>
    </row>
    <row r="8" spans="2:16" x14ac:dyDescent="0.25">
      <c r="B8" s="369"/>
      <c r="C8" s="374"/>
      <c r="D8" s="418"/>
      <c r="E8" s="418"/>
      <c r="F8" s="418"/>
      <c r="G8" s="418"/>
      <c r="H8" s="418"/>
      <c r="I8" s="418"/>
      <c r="J8" s="418"/>
      <c r="K8" s="418"/>
      <c r="L8" s="418"/>
      <c r="M8" s="419"/>
      <c r="N8" s="369"/>
      <c r="O8" s="370"/>
    </row>
    <row r="9" spans="2:16" x14ac:dyDescent="0.25">
      <c r="B9" s="371"/>
      <c r="C9" s="375"/>
      <c r="D9" s="418"/>
      <c r="E9" s="418"/>
      <c r="F9" s="418"/>
      <c r="G9" s="418"/>
      <c r="H9" s="418"/>
      <c r="I9" s="418"/>
      <c r="J9" s="418"/>
      <c r="K9" s="418"/>
      <c r="L9" s="418"/>
      <c r="M9" s="419"/>
      <c r="N9" s="371"/>
      <c r="O9" s="372"/>
    </row>
    <row r="10" spans="2:16" ht="18.75" x14ac:dyDescent="0.25">
      <c r="B10" s="420" t="s">
        <v>1</v>
      </c>
      <c r="C10" s="421"/>
      <c r="D10" s="422" t="s">
        <v>1269</v>
      </c>
      <c r="E10" s="422"/>
      <c r="F10" s="422"/>
      <c r="G10" s="422"/>
      <c r="H10" s="422"/>
      <c r="I10" s="422"/>
      <c r="J10" s="422"/>
      <c r="K10" s="422"/>
      <c r="L10" s="422"/>
      <c r="M10" s="422"/>
      <c r="N10" s="422"/>
      <c r="O10" s="423"/>
    </row>
    <row r="11" spans="2:16" ht="18.75" x14ac:dyDescent="0.25">
      <c r="B11" s="420" t="s">
        <v>2</v>
      </c>
      <c r="C11" s="421"/>
      <c r="D11" s="424">
        <v>44636</v>
      </c>
      <c r="E11" s="425"/>
      <c r="F11" s="425"/>
      <c r="G11" s="425"/>
      <c r="H11" s="425"/>
      <c r="I11" s="425"/>
      <c r="J11" s="425"/>
      <c r="K11" s="425"/>
      <c r="L11" s="425"/>
      <c r="M11" s="425"/>
      <c r="N11" s="425"/>
      <c r="O11" s="426"/>
    </row>
    <row r="12" spans="2:16" ht="18.75" x14ac:dyDescent="0.25">
      <c r="B12" s="420" t="s">
        <v>3</v>
      </c>
      <c r="C12" s="421"/>
      <c r="D12" s="427" t="s">
        <v>1270</v>
      </c>
      <c r="E12" s="428"/>
      <c r="F12" s="428"/>
      <c r="G12" s="428"/>
      <c r="H12" s="428"/>
      <c r="I12" s="428"/>
      <c r="J12" s="428"/>
      <c r="K12" s="428"/>
      <c r="L12" s="428"/>
      <c r="M12" s="428"/>
      <c r="N12" s="428"/>
      <c r="O12" s="429"/>
    </row>
    <row r="13" spans="2:16" ht="19.5" thickBot="1" x14ac:dyDescent="0.3">
      <c r="B13" s="432" t="s">
        <v>4</v>
      </c>
      <c r="C13" s="433"/>
      <c r="D13" s="434" t="s">
        <v>1271</v>
      </c>
      <c r="E13" s="434"/>
      <c r="F13" s="434"/>
      <c r="G13" s="434"/>
      <c r="H13" s="434"/>
      <c r="I13" s="434"/>
      <c r="J13" s="434"/>
      <c r="K13" s="434"/>
      <c r="L13" s="434"/>
      <c r="M13" s="434"/>
      <c r="N13" s="434"/>
      <c r="O13" s="435"/>
    </row>
    <row r="14" spans="2:16" ht="15.75" thickBot="1" x14ac:dyDescent="0.3"/>
    <row r="15" spans="2:16" ht="21.75" thickBot="1" x14ac:dyDescent="0.4">
      <c r="B15" s="436" t="s">
        <v>5</v>
      </c>
      <c r="C15" s="437"/>
      <c r="D15" s="437"/>
      <c r="E15" s="437"/>
      <c r="F15" s="437"/>
      <c r="G15" s="437"/>
      <c r="H15" s="437"/>
      <c r="I15" s="437"/>
      <c r="J15" s="437"/>
      <c r="K15" s="437"/>
      <c r="L15" s="437"/>
      <c r="M15" s="437"/>
      <c r="N15" s="437"/>
      <c r="O15" s="438"/>
    </row>
    <row r="16" spans="2:16" ht="15.75" thickBot="1" x14ac:dyDescent="0.3"/>
    <row r="17" spans="2:8" ht="15.75" x14ac:dyDescent="0.25">
      <c r="B17" s="439" t="s">
        <v>6</v>
      </c>
      <c r="C17" s="441" t="s">
        <v>7</v>
      </c>
      <c r="D17" s="441"/>
      <c r="E17" s="441"/>
      <c r="F17" s="441"/>
      <c r="G17" s="442"/>
    </row>
    <row r="18" spans="2:8" ht="38.25" x14ac:dyDescent="0.25">
      <c r="B18" s="440"/>
      <c r="C18" s="443" t="s">
        <v>8</v>
      </c>
      <c r="D18" s="443"/>
      <c r="E18" s="443"/>
      <c r="F18" s="4" t="s">
        <v>9</v>
      </c>
      <c r="G18" s="5" t="s">
        <v>10</v>
      </c>
      <c r="H18" s="4" t="s">
        <v>11</v>
      </c>
    </row>
    <row r="19" spans="2:8" x14ac:dyDescent="0.25">
      <c r="B19" s="6" t="s">
        <v>12</v>
      </c>
      <c r="C19" s="395" t="str">
        <f>ADMINISTRATIVAS!D13</f>
        <v>POLITICAS DE SEGURIDAD DE LA INFORMACIÓN</v>
      </c>
      <c r="D19" s="395"/>
      <c r="E19" s="395"/>
      <c r="F19" s="7">
        <f>VLOOKUP(B19,ADMINISTRATIVAS!$F$12:$M$76,7,FALSE)</f>
        <v>70</v>
      </c>
      <c r="G19" s="8">
        <v>100</v>
      </c>
      <c r="H19" s="9" t="str">
        <f>IF(F19&lt;=1,"INEXISTENTE",IF(F19&lt;=20,"INICIAL",IF(F19&lt;=40,"REPETIBLE",IF(F19&lt;=60,"EFECTIVO",IF(F19&lt;=80,"GESTIONADO","OPTIMIZADO")))))</f>
        <v>GESTIONADO</v>
      </c>
    </row>
    <row r="20" spans="2:8" x14ac:dyDescent="0.25">
      <c r="B20" s="6" t="s">
        <v>13</v>
      </c>
      <c r="C20" s="395" t="str">
        <f>ADMINISTRATIVAS!D17</f>
        <v>ORGANIZACIÓN DE LA SEGURIDAD DE LA INFORMACIÓN</v>
      </c>
      <c r="D20" s="395"/>
      <c r="E20" s="395"/>
      <c r="F20" s="7">
        <f>VLOOKUP(B20,ADMINISTRATIVAS!$F$12:$M$76,7,FALSE)</f>
        <v>41</v>
      </c>
      <c r="G20" s="8">
        <v>100</v>
      </c>
      <c r="H20" s="9" t="str">
        <f t="shared" ref="H20:H33" si="0">IF(F20&lt;=1,"INEXISTENTE",IF(F20&lt;=20,"INICIAL",IF(F20&lt;=40,"REPETIBLE",IF(F20&lt;=60,"EFECTIVO",IF(F20&lt;=80,"GESTIONADO","OPTIMIZADO")))))</f>
        <v>EFECTIVO</v>
      </c>
    </row>
    <row r="21" spans="2:8" x14ac:dyDescent="0.25">
      <c r="B21" s="6" t="s">
        <v>14</v>
      </c>
      <c r="C21" s="395" t="str">
        <f>ADMINISTRATIVAS!D28</f>
        <v>SEGURIDAD DE LOS RECURSOS HUMANOS</v>
      </c>
      <c r="D21" s="395"/>
      <c r="E21" s="395"/>
      <c r="F21" s="7">
        <f>VLOOKUP(B21,ADMINISTRATIVAS!$F$12:$M$76,7,FALSE)</f>
        <v>46</v>
      </c>
      <c r="G21" s="8">
        <v>100</v>
      </c>
      <c r="H21" s="9" t="str">
        <f t="shared" si="0"/>
        <v>EFECTIVO</v>
      </c>
    </row>
    <row r="22" spans="2:8" x14ac:dyDescent="0.25">
      <c r="B22" s="6" t="s">
        <v>15</v>
      </c>
      <c r="C22" s="395" t="str">
        <f>ADMINISTRATIVAS!D39</f>
        <v>GESTIÓN DE ACTIVOS</v>
      </c>
      <c r="D22" s="395"/>
      <c r="E22" s="395"/>
      <c r="F22" s="7">
        <f>VLOOKUP(B22,ADMINISTRATIVAS!$F$12:$M$76,7,FALSE)</f>
        <v>50</v>
      </c>
      <c r="G22" s="8">
        <v>100</v>
      </c>
      <c r="H22" s="9" t="str">
        <f t="shared" si="0"/>
        <v>EFECTIVO</v>
      </c>
    </row>
    <row r="23" spans="2:8" x14ac:dyDescent="0.25">
      <c r="B23" s="6" t="s">
        <v>16</v>
      </c>
      <c r="C23" s="395" t="s">
        <v>17</v>
      </c>
      <c r="D23" s="395"/>
      <c r="E23" s="395"/>
      <c r="F23" s="7">
        <f>VLOOKUP(B23,TECNICAS!$E$12:$K$117,7,FALSE)</f>
        <v>66</v>
      </c>
      <c r="G23" s="8">
        <v>100</v>
      </c>
      <c r="H23" s="9" t="str">
        <f t="shared" si="0"/>
        <v>GESTIONADO</v>
      </c>
    </row>
    <row r="24" spans="2:8" x14ac:dyDescent="0.25">
      <c r="B24" s="6" t="s">
        <v>18</v>
      </c>
      <c r="C24" s="395" t="s">
        <v>19</v>
      </c>
      <c r="D24" s="395"/>
      <c r="E24" s="395"/>
      <c r="F24" s="7">
        <f>VLOOKUP(B24,TECNICAS!$E$12:$K$117,7,FALSE)</f>
        <v>100</v>
      </c>
      <c r="G24" s="8">
        <v>100</v>
      </c>
      <c r="H24" s="9" t="str">
        <f t="shared" si="0"/>
        <v>OPTIMIZADO</v>
      </c>
    </row>
    <row r="25" spans="2:8" x14ac:dyDescent="0.25">
      <c r="B25" s="6" t="s">
        <v>20</v>
      </c>
      <c r="C25" s="395" t="s">
        <v>21</v>
      </c>
      <c r="D25" s="395"/>
      <c r="E25" s="395"/>
      <c r="F25" s="7">
        <f>VLOOKUP(B25,TECNICAS!$E$12:$K$117,7,FALSE)</f>
        <v>71</v>
      </c>
      <c r="G25" s="8">
        <v>100</v>
      </c>
      <c r="H25" s="9" t="str">
        <f t="shared" si="0"/>
        <v>GESTIONADO</v>
      </c>
    </row>
    <row r="26" spans="2:8" x14ac:dyDescent="0.25">
      <c r="B26" s="6" t="s">
        <v>22</v>
      </c>
      <c r="C26" s="395" t="s">
        <v>23</v>
      </c>
      <c r="D26" s="395"/>
      <c r="E26" s="395"/>
      <c r="F26" s="7">
        <f>VLOOKUP(B26,TECNICAS!$E$12:$K$117,7,FALSE)</f>
        <v>66</v>
      </c>
      <c r="G26" s="8">
        <v>100</v>
      </c>
      <c r="H26" s="9" t="str">
        <f t="shared" si="0"/>
        <v>GESTIONADO</v>
      </c>
    </row>
    <row r="27" spans="2:8" x14ac:dyDescent="0.25">
      <c r="B27" s="6" t="s">
        <v>24</v>
      </c>
      <c r="C27" s="395" t="s">
        <v>25</v>
      </c>
      <c r="D27" s="395"/>
      <c r="E27" s="395"/>
      <c r="F27" s="7">
        <f>VLOOKUP(B27,TECNICAS!$E$12:$K$117,7,FALSE)</f>
        <v>64</v>
      </c>
      <c r="G27" s="8">
        <v>100</v>
      </c>
      <c r="H27" s="9" t="str">
        <f t="shared" si="0"/>
        <v>GESTIONADO</v>
      </c>
    </row>
    <row r="28" spans="2:8" x14ac:dyDescent="0.25">
      <c r="B28" s="6" t="s">
        <v>26</v>
      </c>
      <c r="C28" s="395" t="s">
        <v>27</v>
      </c>
      <c r="D28" s="395"/>
      <c r="E28" s="395"/>
      <c r="F28" s="7">
        <f>VLOOKUP(B28,TECNICAS!$E$12:$K$117,7,FALSE)</f>
        <v>71</v>
      </c>
      <c r="G28" s="8">
        <v>100</v>
      </c>
      <c r="H28" s="9" t="str">
        <f t="shared" si="0"/>
        <v>GESTIONADO</v>
      </c>
    </row>
    <row r="29" spans="2:8" x14ac:dyDescent="0.25">
      <c r="B29" s="6" t="s">
        <v>28</v>
      </c>
      <c r="C29" s="396" t="s">
        <v>29</v>
      </c>
      <c r="D29" s="397"/>
      <c r="E29" s="398"/>
      <c r="F29" s="7">
        <f>VLOOKUP(B29,ADMINISTRATIVAS!$F$12:$M$76,7,FALSE)</f>
        <v>70</v>
      </c>
      <c r="G29" s="8">
        <v>100</v>
      </c>
      <c r="H29" s="9" t="str">
        <f t="shared" si="0"/>
        <v>GESTIONADO</v>
      </c>
    </row>
    <row r="30" spans="2:8" x14ac:dyDescent="0.25">
      <c r="B30" s="6" t="s">
        <v>30</v>
      </c>
      <c r="C30" s="395" t="s">
        <v>31</v>
      </c>
      <c r="D30" s="395"/>
      <c r="E30" s="395"/>
      <c r="F30" s="7">
        <f>VLOOKUP(B30,TECNICAS!$E$12:$K$117,7,FALSE)</f>
        <v>57</v>
      </c>
      <c r="G30" s="8">
        <v>100</v>
      </c>
      <c r="H30" s="9" t="str">
        <f t="shared" si="0"/>
        <v>EFECTIVO</v>
      </c>
    </row>
    <row r="31" spans="2:8" ht="27.75" customHeight="1" x14ac:dyDescent="0.25">
      <c r="B31" s="6" t="s">
        <v>32</v>
      </c>
      <c r="C31" s="399" t="str">
        <f>ADMINISTRATIVAS!D54</f>
        <v>ASPECTOS DE SEGURIDAD DE LA INFORMACIÓN DE LA GESTIÓN DE LA CONTINUIDAD DEL NEGOCIO</v>
      </c>
      <c r="D31" s="399"/>
      <c r="E31" s="399"/>
      <c r="F31" s="10">
        <f>VLOOKUP(B31,ADMINISTRATIVAS!$F$12:$M$76,7,FALSE)</f>
        <v>50</v>
      </c>
      <c r="G31" s="8">
        <v>100</v>
      </c>
      <c r="H31" s="9" t="str">
        <f t="shared" si="0"/>
        <v>EFECTIVO</v>
      </c>
    </row>
    <row r="32" spans="2:8" ht="15.75" thickBot="1" x14ac:dyDescent="0.3">
      <c r="B32" s="298" t="s">
        <v>33</v>
      </c>
      <c r="C32" s="400" t="str">
        <f>ADMINISTRATIVAS!D62</f>
        <v>CUMPLIMIENTO</v>
      </c>
      <c r="D32" s="400"/>
      <c r="E32" s="400"/>
      <c r="F32" s="299">
        <f>VLOOKUP(B32,ADMINISTRATIVAS!$F$12:$M$76,7,FALSE)</f>
        <v>67.5</v>
      </c>
      <c r="G32" s="8">
        <v>100</v>
      </c>
      <c r="H32" s="9" t="str">
        <f t="shared" si="0"/>
        <v>GESTIONADO</v>
      </c>
    </row>
    <row r="33" spans="2:15" ht="15.75" thickBot="1" x14ac:dyDescent="0.3">
      <c r="B33" s="401" t="s">
        <v>34</v>
      </c>
      <c r="C33" s="402"/>
      <c r="D33" s="402"/>
      <c r="E33" s="402"/>
      <c r="F33" s="300">
        <f>AVERAGE(F19:F32)</f>
        <v>63.535714285714285</v>
      </c>
      <c r="G33" s="301">
        <f>AVERAGE(G19:G32)</f>
        <v>100</v>
      </c>
      <c r="H33" s="9" t="str">
        <f t="shared" si="0"/>
        <v>GESTIONADO</v>
      </c>
    </row>
    <row r="34" spans="2:15" ht="15.75" thickBot="1" x14ac:dyDescent="0.3"/>
    <row r="35" spans="2:15" ht="21.75" thickBot="1" x14ac:dyDescent="0.3">
      <c r="B35" s="363" t="s">
        <v>35</v>
      </c>
      <c r="C35" s="364"/>
      <c r="D35" s="364"/>
      <c r="E35" s="364"/>
      <c r="F35" s="364"/>
      <c r="G35" s="364"/>
      <c r="H35" s="364"/>
      <c r="I35" s="364"/>
      <c r="J35" s="364"/>
      <c r="K35" s="364"/>
      <c r="L35" s="364"/>
      <c r="M35" s="364"/>
      <c r="N35" s="364"/>
      <c r="O35" s="365"/>
    </row>
    <row r="36" spans="2:15" ht="15.75" thickBot="1" x14ac:dyDescent="0.3">
      <c r="H36" s="11"/>
    </row>
    <row r="37" spans="2:15" ht="21" x14ac:dyDescent="0.25">
      <c r="B37" s="403" t="s">
        <v>36</v>
      </c>
      <c r="C37" s="405" t="s">
        <v>37</v>
      </c>
      <c r="D37" s="406"/>
      <c r="E37" s="406"/>
      <c r="F37" s="406"/>
      <c r="G37" s="407"/>
      <c r="H37" s="12"/>
    </row>
    <row r="38" spans="2:15" ht="84" x14ac:dyDescent="0.25">
      <c r="B38" s="404"/>
      <c r="C38" s="408" t="s">
        <v>38</v>
      </c>
      <c r="D38" s="409"/>
      <c r="E38" s="13" t="s">
        <v>39</v>
      </c>
      <c r="F38" s="430" t="s">
        <v>40</v>
      </c>
      <c r="G38" s="431"/>
      <c r="H38" s="14"/>
    </row>
    <row r="39" spans="2:15" ht="18.75" x14ac:dyDescent="0.3">
      <c r="B39" s="360">
        <v>2020</v>
      </c>
      <c r="C39" s="385" t="s">
        <v>41</v>
      </c>
      <c r="D39" s="386"/>
      <c r="E39" s="311">
        <f>IF(PHVA!L26&gt;=40,40,PHVA!L26)/100</f>
        <v>0.16</v>
      </c>
      <c r="F39" s="410">
        <v>0.4</v>
      </c>
      <c r="G39" s="411"/>
    </row>
    <row r="40" spans="2:15" ht="18.75" x14ac:dyDescent="0.3">
      <c r="B40" s="361"/>
      <c r="C40" s="385" t="s">
        <v>42</v>
      </c>
      <c r="D40" s="386"/>
      <c r="E40" s="311">
        <f>IF(PHVA!L31&gt;=40,40,PHVA!L31)/100</f>
        <v>0.12176785714285714</v>
      </c>
      <c r="F40" s="410">
        <v>0.2</v>
      </c>
      <c r="G40" s="411"/>
    </row>
    <row r="41" spans="2:15" ht="18.75" x14ac:dyDescent="0.3">
      <c r="B41" s="361"/>
      <c r="C41" s="385" t="s">
        <v>43</v>
      </c>
      <c r="D41" s="386"/>
      <c r="E41" s="311">
        <f>IF(PHVA!L35&gt;=40,40,PHVA!L35)/100</f>
        <v>0.16</v>
      </c>
      <c r="F41" s="410">
        <v>0.2</v>
      </c>
      <c r="G41" s="411"/>
      <c r="H41" s="11"/>
    </row>
    <row r="42" spans="2:15" ht="18.75" x14ac:dyDescent="0.3">
      <c r="B42" s="362"/>
      <c r="C42" s="385" t="s">
        <v>44</v>
      </c>
      <c r="D42" s="386"/>
      <c r="E42" s="311">
        <f>IF(PHVA!L38&gt;=40,40,PHVA!L38)/100</f>
        <v>0.16</v>
      </c>
      <c r="F42" s="410">
        <v>0.2</v>
      </c>
      <c r="G42" s="411"/>
      <c r="H42" s="11"/>
    </row>
    <row r="43" spans="2:15" ht="21.75" thickBot="1" x14ac:dyDescent="0.3">
      <c r="B43" s="412" t="s">
        <v>45</v>
      </c>
      <c r="C43" s="413"/>
      <c r="D43" s="413"/>
      <c r="E43" s="15">
        <f>SUM(E39:E42)</f>
        <v>0.60176785714285719</v>
      </c>
      <c r="F43" s="414">
        <f>SUM(F39:G42)</f>
        <v>1</v>
      </c>
      <c r="G43" s="415"/>
    </row>
    <row r="52" spans="2:16" ht="15.75" thickBot="1" x14ac:dyDescent="0.3"/>
    <row r="53" spans="2:16" ht="21.75" thickBot="1" x14ac:dyDescent="0.3">
      <c r="B53" s="363" t="s">
        <v>46</v>
      </c>
      <c r="C53" s="364"/>
      <c r="D53" s="364"/>
      <c r="E53" s="364"/>
      <c r="F53" s="364"/>
      <c r="G53" s="364"/>
      <c r="H53" s="364"/>
      <c r="I53" s="364"/>
      <c r="J53" s="364"/>
      <c r="K53" s="364"/>
      <c r="L53" s="364"/>
      <c r="M53" s="364"/>
      <c r="N53" s="364"/>
      <c r="O53" s="365"/>
    </row>
    <row r="54" spans="2:16" ht="21" x14ac:dyDescent="0.35">
      <c r="C54" s="16"/>
      <c r="D54" s="17"/>
      <c r="E54" s="17"/>
      <c r="F54" s="17"/>
      <c r="G54" s="17"/>
      <c r="H54" s="17"/>
      <c r="I54" s="17"/>
      <c r="J54" s="17"/>
      <c r="K54" s="17"/>
      <c r="L54" s="17"/>
      <c r="M54" s="17"/>
      <c r="N54" s="17"/>
      <c r="O54" s="17"/>
    </row>
    <row r="55" spans="2:16" ht="21" x14ac:dyDescent="0.35">
      <c r="D55" s="18"/>
      <c r="E55" s="393" t="s">
        <v>47</v>
      </c>
      <c r="F55" s="394" t="s">
        <v>48</v>
      </c>
      <c r="G55" s="394" t="s">
        <v>49</v>
      </c>
      <c r="K55" s="17"/>
      <c r="L55" s="17"/>
      <c r="O55" s="387" t="s">
        <v>50</v>
      </c>
      <c r="P55" s="387"/>
    </row>
    <row r="56" spans="2:16" ht="21" x14ac:dyDescent="0.35">
      <c r="D56" s="18"/>
      <c r="E56" s="393"/>
      <c r="F56" s="394"/>
      <c r="G56" s="394"/>
      <c r="K56" s="17"/>
      <c r="L56" s="17"/>
      <c r="O56" s="388"/>
      <c r="P56" s="388"/>
    </row>
    <row r="57" spans="2:16" ht="21" x14ac:dyDescent="0.35">
      <c r="C57" s="389" t="s">
        <v>51</v>
      </c>
      <c r="D57" s="390" t="s">
        <v>52</v>
      </c>
      <c r="E57" s="378" t="str">
        <f>IF(F57&lt;3,"SUFICIENTE",IF(F57&lt;7,"INTERMEDIO","CRITICO"))</f>
        <v>SUFICIENTE</v>
      </c>
      <c r="F57" s="379">
        <f>COUNTIF(MADUREZ!H12:H21,"MENOR")</f>
        <v>1</v>
      </c>
      <c r="G57" s="380">
        <v>10</v>
      </c>
      <c r="K57" s="17"/>
      <c r="L57" s="17"/>
      <c r="O57" s="19" t="s">
        <v>53</v>
      </c>
      <c r="P57" s="19" t="s">
        <v>54</v>
      </c>
    </row>
    <row r="58" spans="2:16" ht="21" x14ac:dyDescent="0.35">
      <c r="C58" s="389"/>
      <c r="D58" s="390"/>
      <c r="E58" s="378"/>
      <c r="F58" s="379"/>
      <c r="G58" s="380"/>
      <c r="K58" s="17"/>
      <c r="L58" s="17"/>
      <c r="O58" s="19" t="s">
        <v>55</v>
      </c>
      <c r="P58" s="20" t="s">
        <v>56</v>
      </c>
    </row>
    <row r="59" spans="2:16" ht="21" x14ac:dyDescent="0.35">
      <c r="C59" s="389"/>
      <c r="D59" s="391" t="s">
        <v>57</v>
      </c>
      <c r="E59" s="378" t="str">
        <f>IF(F59&lt;7,"SUFICIENTE",IF(F59&lt;15,"INTERMEDIO","CRÍTICO"))</f>
        <v>SUFICIENTE</v>
      </c>
      <c r="F59" s="379">
        <f>COUNTIF(MADUREZ!J12:J33,"MENOR")</f>
        <v>6</v>
      </c>
      <c r="G59" s="380">
        <v>21</v>
      </c>
      <c r="K59" s="17"/>
      <c r="L59" s="17"/>
      <c r="O59" s="19" t="s">
        <v>58</v>
      </c>
      <c r="P59" s="19" t="s">
        <v>59</v>
      </c>
    </row>
    <row r="60" spans="2:16" ht="21" x14ac:dyDescent="0.35">
      <c r="C60" s="389"/>
      <c r="D60" s="392"/>
      <c r="E60" s="378"/>
      <c r="F60" s="379"/>
      <c r="G60" s="380"/>
      <c r="K60" s="17"/>
      <c r="L60" s="17"/>
      <c r="M60" s="17"/>
      <c r="N60" s="17"/>
      <c r="O60" s="17"/>
    </row>
    <row r="61" spans="2:16" ht="21" x14ac:dyDescent="0.35">
      <c r="C61" s="389"/>
      <c r="D61" s="383" t="s">
        <v>60</v>
      </c>
      <c r="E61" s="378" t="str">
        <f>IF(F61&lt;14,"SUFICIENTE",IF(F61&lt;30,"INTERMEDIO","CRÍTICO"))</f>
        <v>INTERMEDIO</v>
      </c>
      <c r="F61" s="379">
        <f>COUNTIF(MADUREZ!L12:L55,"MENOR")</f>
        <v>18</v>
      </c>
      <c r="G61" s="380">
        <v>42</v>
      </c>
      <c r="K61" s="17"/>
      <c r="L61" s="17"/>
      <c r="M61" s="17"/>
      <c r="N61" s="17"/>
      <c r="O61" s="17"/>
    </row>
    <row r="62" spans="2:16" ht="21" x14ac:dyDescent="0.35">
      <c r="C62" s="389"/>
      <c r="D62" s="384"/>
      <c r="E62" s="378"/>
      <c r="F62" s="379"/>
      <c r="G62" s="380"/>
      <c r="K62" s="17"/>
      <c r="L62" s="17"/>
      <c r="M62" s="17"/>
      <c r="N62" s="17"/>
      <c r="O62" s="17"/>
    </row>
    <row r="63" spans="2:16" ht="21" x14ac:dyDescent="0.35">
      <c r="B63" s="2"/>
      <c r="C63" s="389"/>
      <c r="D63" s="376" t="s">
        <v>61</v>
      </c>
      <c r="E63" s="378" t="str">
        <f>IF(F63&lt;20,"SUFICIENTE",IF(F63&lt;40,"INTERMEDIO","CRÍTICO"))</f>
        <v>INTERMEDIO</v>
      </c>
      <c r="F63" s="379">
        <f>COUNTIF(MADUREZ!N12:N73,"MENOR")</f>
        <v>35</v>
      </c>
      <c r="G63" s="380">
        <v>59</v>
      </c>
      <c r="K63" s="17"/>
      <c r="L63" s="17"/>
      <c r="M63" s="17"/>
      <c r="N63" s="17"/>
      <c r="O63" s="17"/>
    </row>
    <row r="64" spans="2:16" ht="21" x14ac:dyDescent="0.35">
      <c r="B64" s="2"/>
      <c r="C64" s="389"/>
      <c r="D64" s="377"/>
      <c r="E64" s="378"/>
      <c r="F64" s="379"/>
      <c r="G64" s="380"/>
      <c r="K64" s="17"/>
      <c r="L64" s="17"/>
      <c r="M64" s="17"/>
      <c r="N64" s="17"/>
      <c r="O64" s="17"/>
    </row>
    <row r="65" spans="1:17" ht="21" x14ac:dyDescent="0.35">
      <c r="B65" s="2"/>
      <c r="C65" s="389"/>
      <c r="D65" s="381" t="s">
        <v>62</v>
      </c>
      <c r="E65" s="378" t="str">
        <f>IF(F65&lt;20,"SUFICIENTE",IF(F65&lt;20,"INTERMEDIO","CRÍTICO"))</f>
        <v>CRÍTICO</v>
      </c>
      <c r="F65" s="379">
        <f>COUNTIF(MADUREZ!P12:P75,"MENOR")</f>
        <v>55</v>
      </c>
      <c r="G65" s="380">
        <v>60</v>
      </c>
      <c r="K65" s="17"/>
      <c r="L65" s="17"/>
      <c r="M65" s="17"/>
      <c r="N65" s="17"/>
      <c r="O65" s="17"/>
    </row>
    <row r="66" spans="1:17" ht="21" x14ac:dyDescent="0.35">
      <c r="B66" s="2"/>
      <c r="C66" s="389"/>
      <c r="D66" s="382"/>
      <c r="E66" s="378"/>
      <c r="F66" s="379"/>
      <c r="G66" s="380"/>
      <c r="K66" s="17"/>
      <c r="L66" s="17"/>
      <c r="M66" s="17"/>
      <c r="N66" s="17"/>
      <c r="O66" s="17"/>
    </row>
    <row r="67" spans="1:17" ht="21" x14ac:dyDescent="0.35">
      <c r="C67" s="16"/>
      <c r="D67" s="17"/>
      <c r="E67" s="17"/>
      <c r="F67" s="17"/>
      <c r="G67" s="17"/>
      <c r="H67" s="17"/>
      <c r="I67" s="17"/>
      <c r="J67" s="17"/>
      <c r="K67" s="17"/>
      <c r="L67" s="17"/>
      <c r="M67" s="17"/>
      <c r="N67" s="17"/>
      <c r="O67" s="17"/>
    </row>
    <row r="68" spans="1:17" ht="15.75" thickBot="1" x14ac:dyDescent="0.3"/>
    <row r="69" spans="1:17" ht="21.75" thickBot="1" x14ac:dyDescent="0.3">
      <c r="B69" s="363" t="s">
        <v>63</v>
      </c>
      <c r="C69" s="364"/>
      <c r="D69" s="364"/>
      <c r="E69" s="364"/>
      <c r="F69" s="364"/>
      <c r="G69" s="364"/>
      <c r="H69" s="364"/>
      <c r="I69" s="364"/>
      <c r="J69" s="364"/>
      <c r="K69" s="364"/>
      <c r="L69" s="364"/>
      <c r="M69" s="364"/>
      <c r="N69" s="364"/>
      <c r="O69" s="365"/>
    </row>
    <row r="71" spans="1:17" ht="15.75" hidden="1" thickBot="1" x14ac:dyDescent="0.3">
      <c r="B71" s="313" t="s">
        <v>64</v>
      </c>
      <c r="D71" s="32" t="s">
        <v>65</v>
      </c>
      <c r="E71" s="33"/>
      <c r="F71" s="33"/>
      <c r="G71" s="33"/>
      <c r="H71" s="33"/>
      <c r="I71" s="33"/>
      <c r="J71" s="33"/>
      <c r="K71" s="33"/>
      <c r="L71" s="33"/>
      <c r="M71" s="33"/>
      <c r="N71" s="33"/>
      <c r="O71" s="33"/>
      <c r="P71" s="33"/>
      <c r="Q71" s="33"/>
    </row>
    <row r="72" spans="1:17" hidden="1" x14ac:dyDescent="0.25">
      <c r="B72" s="314" t="s">
        <v>66</v>
      </c>
      <c r="D72" s="21">
        <v>60</v>
      </c>
    </row>
    <row r="73" spans="1:17" hidden="1" x14ac:dyDescent="0.25">
      <c r="B73" s="312" t="s">
        <v>67</v>
      </c>
      <c r="D73" s="21">
        <v>60</v>
      </c>
    </row>
    <row r="74" spans="1:17" hidden="1" x14ac:dyDescent="0.25">
      <c r="B74" s="312" t="s">
        <v>68</v>
      </c>
      <c r="D74" s="21">
        <v>60</v>
      </c>
    </row>
    <row r="75" spans="1:17" hidden="1" x14ac:dyDescent="0.25">
      <c r="B75" s="312" t="s">
        <v>69</v>
      </c>
      <c r="D75" s="21">
        <v>60</v>
      </c>
    </row>
    <row r="76" spans="1:17" ht="15.75" hidden="1" thickBot="1" x14ac:dyDescent="0.3">
      <c r="B76" s="315" t="s">
        <v>70</v>
      </c>
      <c r="D76" s="21">
        <v>60</v>
      </c>
    </row>
    <row r="77" spans="1:17" ht="15.75" hidden="1" thickBot="1" x14ac:dyDescent="0.3">
      <c r="B77" s="316" t="s">
        <v>71</v>
      </c>
      <c r="D77" s="22"/>
    </row>
    <row r="78" spans="1:17" x14ac:dyDescent="0.25">
      <c r="A78" s="23"/>
      <c r="B78" s="24"/>
      <c r="C78" s="25"/>
      <c r="D78" s="26"/>
      <c r="E78" s="23"/>
      <c r="F78" s="23"/>
      <c r="G78" s="23"/>
      <c r="H78" s="23"/>
      <c r="I78" s="23"/>
      <c r="J78" s="23"/>
      <c r="K78" s="23"/>
      <c r="L78" s="23"/>
      <c r="M78" s="23"/>
      <c r="N78" s="23"/>
      <c r="O78" s="23"/>
      <c r="P78" s="23"/>
      <c r="Q78" s="23"/>
    </row>
    <row r="79" spans="1:17" x14ac:dyDescent="0.25">
      <c r="A79" s="23"/>
      <c r="B79" s="24"/>
      <c r="C79" s="25"/>
      <c r="D79" s="26"/>
      <c r="E79" s="23"/>
      <c r="F79" s="23"/>
      <c r="G79" s="23"/>
      <c r="H79" s="23"/>
      <c r="I79" s="23"/>
      <c r="J79" s="23"/>
      <c r="K79" s="23"/>
      <c r="L79" s="23"/>
      <c r="M79" s="23"/>
      <c r="N79" s="23"/>
      <c r="O79" s="23"/>
      <c r="P79" s="23"/>
      <c r="Q79" s="23"/>
    </row>
    <row r="80" spans="1:17" x14ac:dyDescent="0.25">
      <c r="A80" s="23"/>
      <c r="B80" s="24"/>
      <c r="C80" s="25"/>
      <c r="D80" s="26"/>
      <c r="E80" s="23"/>
      <c r="F80" s="23"/>
      <c r="G80" s="23"/>
      <c r="H80" s="23"/>
      <c r="I80" s="23"/>
      <c r="J80" s="23"/>
      <c r="K80" s="23"/>
      <c r="L80" s="23"/>
      <c r="M80" s="23"/>
      <c r="N80" s="23"/>
      <c r="O80" s="23"/>
      <c r="P80" s="23"/>
      <c r="Q80" s="23"/>
    </row>
    <row r="81" spans="1:17" x14ac:dyDescent="0.25">
      <c r="A81" s="23"/>
      <c r="B81" s="24"/>
      <c r="C81" s="25"/>
      <c r="D81" s="26"/>
      <c r="E81" s="23"/>
      <c r="F81" s="23"/>
      <c r="G81" s="23"/>
      <c r="H81" s="23"/>
      <c r="I81" s="23"/>
      <c r="J81" s="23"/>
      <c r="K81" s="23"/>
      <c r="L81" s="23"/>
      <c r="M81" s="23"/>
      <c r="N81" s="23"/>
      <c r="O81" s="23"/>
      <c r="P81" s="23"/>
      <c r="Q81" s="23"/>
    </row>
    <row r="82" spans="1:17" x14ac:dyDescent="0.25">
      <c r="A82" s="23"/>
      <c r="B82" s="24"/>
      <c r="C82" s="25"/>
      <c r="D82" s="26"/>
      <c r="E82" s="23"/>
      <c r="F82" s="23"/>
      <c r="G82" s="23"/>
      <c r="H82" s="23"/>
      <c r="I82" s="23"/>
      <c r="J82" s="23"/>
      <c r="K82" s="23"/>
      <c r="L82" s="23"/>
      <c r="M82" s="23"/>
      <c r="N82" s="23"/>
      <c r="O82" s="23"/>
      <c r="P82" s="23"/>
      <c r="Q82" s="23"/>
    </row>
    <row r="83" spans="1:17" x14ac:dyDescent="0.25">
      <c r="A83" s="23"/>
      <c r="B83" s="24"/>
      <c r="C83" s="25"/>
      <c r="D83" s="26"/>
      <c r="E83" s="23"/>
      <c r="F83" s="23"/>
      <c r="G83" s="23"/>
      <c r="H83" s="23"/>
      <c r="I83" s="23"/>
      <c r="J83" s="23"/>
      <c r="K83" s="23"/>
      <c r="L83" s="23"/>
      <c r="M83" s="23"/>
      <c r="N83" s="23"/>
      <c r="O83" s="23"/>
      <c r="P83" s="23"/>
      <c r="Q83" s="23"/>
    </row>
    <row r="84" spans="1:17" x14ac:dyDescent="0.25">
      <c r="A84" s="23"/>
      <c r="B84" s="24"/>
      <c r="C84" s="25"/>
      <c r="D84" s="26"/>
      <c r="E84" s="23"/>
      <c r="F84" s="23"/>
      <c r="G84" s="23"/>
      <c r="H84" s="23"/>
      <c r="I84" s="23"/>
      <c r="J84" s="23"/>
      <c r="K84" s="23"/>
      <c r="L84" s="23"/>
      <c r="M84" s="23"/>
      <c r="N84" s="23"/>
      <c r="O84" s="23"/>
      <c r="P84" s="23"/>
      <c r="Q84" s="23"/>
    </row>
    <row r="85" spans="1:17" x14ac:dyDescent="0.25">
      <c r="A85" s="23"/>
      <c r="B85" s="24"/>
      <c r="C85" s="25"/>
      <c r="D85" s="26"/>
      <c r="E85" s="23"/>
      <c r="F85" s="23"/>
      <c r="G85" s="23"/>
      <c r="H85" s="23"/>
      <c r="I85" s="23"/>
      <c r="J85" s="23"/>
      <c r="K85" s="23"/>
      <c r="L85" s="23"/>
      <c r="M85" s="23"/>
      <c r="N85" s="23"/>
      <c r="O85" s="23"/>
      <c r="P85" s="23"/>
      <c r="Q85" s="23"/>
    </row>
    <row r="86" spans="1:17" x14ac:dyDescent="0.25">
      <c r="A86" s="23"/>
      <c r="B86" s="24"/>
      <c r="C86" s="25"/>
      <c r="D86" s="26"/>
      <c r="E86" s="23"/>
      <c r="F86" s="23"/>
      <c r="G86" s="23"/>
      <c r="H86" s="23"/>
      <c r="I86" s="23"/>
      <c r="J86" s="23"/>
      <c r="K86" s="23"/>
      <c r="L86" s="23"/>
      <c r="M86" s="23"/>
      <c r="N86" s="23"/>
      <c r="O86" s="23"/>
      <c r="P86" s="23"/>
      <c r="Q86" s="23"/>
    </row>
    <row r="87" spans="1:17" x14ac:dyDescent="0.25">
      <c r="A87" s="23"/>
      <c r="B87" s="24"/>
      <c r="C87" s="25"/>
      <c r="D87" s="26"/>
      <c r="E87" s="23"/>
      <c r="F87" s="23"/>
      <c r="G87" s="23"/>
      <c r="H87" s="23"/>
      <c r="I87" s="23"/>
      <c r="J87" s="23"/>
      <c r="K87" s="23"/>
      <c r="L87" s="23"/>
      <c r="M87" s="23"/>
      <c r="N87" s="23"/>
      <c r="O87" s="23"/>
      <c r="P87" s="23"/>
      <c r="Q87" s="23"/>
    </row>
    <row r="88" spans="1:17" x14ac:dyDescent="0.25">
      <c r="A88" s="23"/>
      <c r="B88" s="24"/>
      <c r="C88" s="25"/>
      <c r="D88" s="26"/>
      <c r="E88" s="23"/>
      <c r="F88" s="23"/>
      <c r="G88" s="23"/>
      <c r="H88" s="23"/>
      <c r="I88" s="23"/>
      <c r="J88" s="23"/>
      <c r="K88" s="23"/>
      <c r="L88" s="23"/>
      <c r="M88" s="23"/>
      <c r="N88" s="23"/>
      <c r="O88" s="23"/>
      <c r="P88" s="23"/>
      <c r="Q88" s="23"/>
    </row>
    <row r="89" spans="1:17" x14ac:dyDescent="0.25">
      <c r="A89" s="23"/>
      <c r="B89" s="24"/>
      <c r="C89" s="25"/>
      <c r="D89" s="26"/>
      <c r="E89" s="23"/>
      <c r="F89" s="23"/>
      <c r="G89" s="23"/>
      <c r="H89" s="23"/>
      <c r="I89" s="23"/>
      <c r="J89" s="23"/>
      <c r="K89" s="23"/>
      <c r="L89" s="23"/>
      <c r="M89" s="23"/>
      <c r="N89" s="23"/>
      <c r="O89" s="23"/>
      <c r="P89" s="23"/>
      <c r="Q89" s="23"/>
    </row>
    <row r="90" spans="1:17" x14ac:dyDescent="0.25">
      <c r="A90" s="27"/>
      <c r="B90" s="27"/>
      <c r="C90" s="27"/>
      <c r="D90" s="27"/>
      <c r="E90" s="27"/>
      <c r="F90" s="27"/>
      <c r="G90" s="27"/>
      <c r="H90" s="27"/>
      <c r="I90" s="27"/>
      <c r="J90" s="27"/>
      <c r="K90" s="27"/>
      <c r="L90" s="27"/>
      <c r="M90" s="27"/>
      <c r="N90" s="27"/>
      <c r="O90" s="27"/>
      <c r="P90" s="27"/>
      <c r="Q90" s="27"/>
    </row>
    <row r="93" spans="1:17" x14ac:dyDescent="0.25">
      <c r="B93" s="366" t="s">
        <v>72</v>
      </c>
      <c r="C93" s="366"/>
      <c r="D93" s="366"/>
      <c r="K93" s="28"/>
      <c r="L93" s="29"/>
      <c r="M93" s="29"/>
    </row>
    <row r="94" spans="1:17" x14ac:dyDescent="0.25">
      <c r="B94" s="34" t="s">
        <v>73</v>
      </c>
      <c r="C94" t="s">
        <v>74</v>
      </c>
      <c r="D94" s="310" t="s">
        <v>75</v>
      </c>
      <c r="E94" s="33"/>
      <c r="F94" s="33"/>
      <c r="G94" s="33"/>
      <c r="H94" s="33"/>
      <c r="I94" s="33"/>
      <c r="J94" s="33"/>
      <c r="K94" s="35"/>
      <c r="L94" s="36"/>
      <c r="M94" s="36"/>
      <c r="N94" s="33"/>
      <c r="O94" s="33"/>
      <c r="P94" s="33"/>
      <c r="Q94" s="33"/>
    </row>
    <row r="95" spans="1:17" x14ac:dyDescent="0.25">
      <c r="B95" s="319" t="s">
        <v>67</v>
      </c>
      <c r="C95" s="31">
        <v>0</v>
      </c>
      <c r="D95" s="31">
        <v>100</v>
      </c>
      <c r="K95" s="28"/>
      <c r="L95" s="29"/>
      <c r="M95" s="29"/>
    </row>
    <row r="96" spans="1:17" x14ac:dyDescent="0.25">
      <c r="B96" s="319" t="s">
        <v>66</v>
      </c>
      <c r="C96" s="31">
        <v>0</v>
      </c>
      <c r="D96" s="31">
        <v>100</v>
      </c>
      <c r="K96" s="28"/>
      <c r="L96" s="29"/>
      <c r="M96" s="29"/>
    </row>
    <row r="97" spans="2:13" x14ac:dyDescent="0.25">
      <c r="B97" s="319" t="s">
        <v>70</v>
      </c>
      <c r="C97" s="31">
        <v>0</v>
      </c>
      <c r="D97" s="31">
        <v>100</v>
      </c>
      <c r="K97" s="28"/>
      <c r="L97" s="29"/>
      <c r="M97" s="29"/>
    </row>
    <row r="98" spans="2:13" x14ac:dyDescent="0.25">
      <c r="B98" s="319" t="s">
        <v>69</v>
      </c>
      <c r="C98" s="31">
        <v>0</v>
      </c>
      <c r="D98" s="31">
        <v>100</v>
      </c>
      <c r="K98" s="28"/>
      <c r="L98" s="29"/>
      <c r="M98" s="29"/>
    </row>
    <row r="99" spans="2:13" x14ac:dyDescent="0.25">
      <c r="B99" s="319" t="s">
        <v>76</v>
      </c>
      <c r="C99" s="31">
        <v>0</v>
      </c>
      <c r="D99" s="31">
        <v>100</v>
      </c>
    </row>
  </sheetData>
  <mergeCells count="74">
    <mergeCell ref="B12:C12"/>
    <mergeCell ref="D12:O12"/>
    <mergeCell ref="F38:G38"/>
    <mergeCell ref="F39:G39"/>
    <mergeCell ref="F40:G40"/>
    <mergeCell ref="B13:C13"/>
    <mergeCell ref="D13:O13"/>
    <mergeCell ref="B15:O15"/>
    <mergeCell ref="B17:B18"/>
    <mergeCell ref="C17:G17"/>
    <mergeCell ref="C18:E18"/>
    <mergeCell ref="C30:E30"/>
    <mergeCell ref="C19:E19"/>
    <mergeCell ref="C20:E20"/>
    <mergeCell ref="C21:E21"/>
    <mergeCell ref="C22:E22"/>
    <mergeCell ref="D2:M9"/>
    <mergeCell ref="B10:C10"/>
    <mergeCell ref="D10:O10"/>
    <mergeCell ref="B11:C11"/>
    <mergeCell ref="D11:O11"/>
    <mergeCell ref="C23:E23"/>
    <mergeCell ref="C24:E24"/>
    <mergeCell ref="C25:E25"/>
    <mergeCell ref="C26:E26"/>
    <mergeCell ref="C27:E27"/>
    <mergeCell ref="C28:E28"/>
    <mergeCell ref="C29:E29"/>
    <mergeCell ref="B53:O53"/>
    <mergeCell ref="C31:E31"/>
    <mergeCell ref="C32:E32"/>
    <mergeCell ref="B33:E33"/>
    <mergeCell ref="B35:O35"/>
    <mergeCell ref="B37:B38"/>
    <mergeCell ref="C37:G37"/>
    <mergeCell ref="C38:D38"/>
    <mergeCell ref="F41:G41"/>
    <mergeCell ref="F42:G42"/>
    <mergeCell ref="B43:D43"/>
    <mergeCell ref="F43:G43"/>
    <mergeCell ref="C39:D39"/>
    <mergeCell ref="C40:D40"/>
    <mergeCell ref="D61:D62"/>
    <mergeCell ref="C41:D41"/>
    <mergeCell ref="C42:D42"/>
    <mergeCell ref="O55:P56"/>
    <mergeCell ref="C57:C66"/>
    <mergeCell ref="D57:D58"/>
    <mergeCell ref="E57:E58"/>
    <mergeCell ref="F57:F58"/>
    <mergeCell ref="G57:G58"/>
    <mergeCell ref="D59:D60"/>
    <mergeCell ref="E61:E62"/>
    <mergeCell ref="F61:F62"/>
    <mergeCell ref="G61:G62"/>
    <mergeCell ref="E55:E56"/>
    <mergeCell ref="F55:F56"/>
    <mergeCell ref="G55:G56"/>
    <mergeCell ref="B39:B42"/>
    <mergeCell ref="B69:O69"/>
    <mergeCell ref="B93:D93"/>
    <mergeCell ref="N2:O9"/>
    <mergeCell ref="B2:C9"/>
    <mergeCell ref="D63:D64"/>
    <mergeCell ref="E63:E64"/>
    <mergeCell ref="F63:F64"/>
    <mergeCell ref="G63:G64"/>
    <mergeCell ref="D65:D66"/>
    <mergeCell ref="E65:E66"/>
    <mergeCell ref="F65:F66"/>
    <mergeCell ref="G65:G66"/>
    <mergeCell ref="E59:E60"/>
    <mergeCell ref="F59:F60"/>
    <mergeCell ref="G59:G60"/>
  </mergeCells>
  <hyperlinks>
    <hyperlink ref="D12" r:id="rId3" xr:uid="{6C898036-DE71-4454-97A7-4E520C21630F}"/>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zoomScaleNormal="100" workbookViewId="0">
      <selection activeCell="C5" sqref="C5"/>
    </sheetView>
  </sheetViews>
  <sheetFormatPr baseColWidth="10" defaultRowHeight="15" x14ac:dyDescent="0.25"/>
  <cols>
    <col min="2" max="2" width="24" style="58" customWidth="1"/>
    <col min="3" max="3" width="19.140625" style="58" customWidth="1"/>
    <col min="4" max="4" width="30.7109375" style="58" customWidth="1"/>
  </cols>
  <sheetData>
    <row r="1" spans="1:5" ht="15.75" thickBot="1" x14ac:dyDescent="0.3">
      <c r="A1" s="37"/>
      <c r="B1" s="296"/>
      <c r="C1" s="296"/>
      <c r="D1" s="296"/>
      <c r="E1" s="37"/>
    </row>
    <row r="2" spans="1:5" ht="15.75" thickBot="1" x14ac:dyDescent="0.3">
      <c r="A2" s="37"/>
      <c r="B2" s="444" t="s">
        <v>77</v>
      </c>
      <c r="C2" s="445"/>
      <c r="D2" s="446"/>
      <c r="E2" s="38"/>
    </row>
    <row r="3" spans="1:5" ht="15.75" thickBot="1" x14ac:dyDescent="0.3">
      <c r="A3" s="37"/>
      <c r="B3" s="39" t="s">
        <v>78</v>
      </c>
      <c r="C3" s="40" t="s">
        <v>79</v>
      </c>
      <c r="D3" s="41" t="s">
        <v>80</v>
      </c>
      <c r="E3" s="38"/>
    </row>
    <row r="4" spans="1:5" ht="15.75" thickBot="1" x14ac:dyDescent="0.3">
      <c r="A4" s="37"/>
      <c r="B4" s="42" t="s">
        <v>81</v>
      </c>
      <c r="C4" s="43" t="s">
        <v>82</v>
      </c>
      <c r="D4" s="44" t="s">
        <v>83</v>
      </c>
      <c r="E4" s="38"/>
    </row>
    <row r="5" spans="1:5" ht="64.5" thickBot="1" x14ac:dyDescent="0.3">
      <c r="A5" s="37"/>
      <c r="B5" s="42" t="s">
        <v>84</v>
      </c>
      <c r="C5" s="45">
        <v>0</v>
      </c>
      <c r="D5" s="44" t="s">
        <v>85</v>
      </c>
      <c r="E5" s="38"/>
    </row>
    <row r="6" spans="1:5" ht="141" thickBot="1" x14ac:dyDescent="0.3">
      <c r="A6" s="37"/>
      <c r="B6" s="42" t="s">
        <v>52</v>
      </c>
      <c r="C6" s="45">
        <v>20</v>
      </c>
      <c r="D6" s="44" t="s">
        <v>86</v>
      </c>
      <c r="E6" s="38"/>
    </row>
    <row r="7" spans="1:5" ht="141" thickBot="1" x14ac:dyDescent="0.3">
      <c r="A7" s="37"/>
      <c r="B7" s="42" t="s">
        <v>57</v>
      </c>
      <c r="C7" s="45">
        <v>40</v>
      </c>
      <c r="D7" s="44" t="s">
        <v>87</v>
      </c>
      <c r="E7" s="38"/>
    </row>
    <row r="8" spans="1:5" ht="102.75" thickBot="1" x14ac:dyDescent="0.3">
      <c r="A8" s="37"/>
      <c r="B8" s="42" t="s">
        <v>88</v>
      </c>
      <c r="C8" s="45">
        <v>60</v>
      </c>
      <c r="D8" s="44" t="s">
        <v>89</v>
      </c>
      <c r="E8" s="38"/>
    </row>
    <row r="9" spans="1:5" ht="77.25" thickBot="1" x14ac:dyDescent="0.3">
      <c r="A9" s="37"/>
      <c r="B9" s="46" t="s">
        <v>90</v>
      </c>
      <c r="C9" s="47">
        <v>80</v>
      </c>
      <c r="D9" s="48" t="s">
        <v>91</v>
      </c>
      <c r="E9" s="38"/>
    </row>
    <row r="10" spans="1:5" ht="63.75" x14ac:dyDescent="0.25">
      <c r="A10" s="37"/>
      <c r="B10" s="46" t="s">
        <v>62</v>
      </c>
      <c r="C10" s="47">
        <v>100</v>
      </c>
      <c r="D10" s="48" t="s">
        <v>92</v>
      </c>
      <c r="E10" s="37"/>
    </row>
    <row r="11" spans="1:5" x14ac:dyDescent="0.25">
      <c r="A11" s="37"/>
      <c r="B11" s="296"/>
      <c r="C11" s="296"/>
      <c r="D11" s="296"/>
      <c r="E11" s="37"/>
    </row>
  </sheetData>
  <mergeCells count="1">
    <mergeCell ref="B2:D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1"/>
  <sheetViews>
    <sheetView topLeftCell="A51" zoomScale="80" zoomScaleNormal="80" workbookViewId="0">
      <selection activeCell="K71" sqref="K71:M71"/>
    </sheetView>
  </sheetViews>
  <sheetFormatPr baseColWidth="10" defaultRowHeight="15" x14ac:dyDescent="0.25"/>
  <cols>
    <col min="3" max="3" width="16.42578125" customWidth="1"/>
    <col min="15" max="15" width="54.42578125" style="66" bestFit="1" customWidth="1"/>
    <col min="16" max="16" width="32.42578125" customWidth="1"/>
  </cols>
  <sheetData>
    <row r="1" spans="2:16" ht="15.75" thickBot="1" x14ac:dyDescent="0.3">
      <c r="B1" s="1"/>
    </row>
    <row r="2" spans="2:16" x14ac:dyDescent="0.25">
      <c r="B2" s="476" t="s">
        <v>1</v>
      </c>
      <c r="C2" s="477"/>
      <c r="D2" s="483" t="s">
        <v>93</v>
      </c>
      <c r="E2" s="484"/>
      <c r="F2" s="484"/>
      <c r="G2" s="484"/>
      <c r="H2" s="484"/>
      <c r="I2" s="484"/>
      <c r="J2" s="484"/>
      <c r="K2" s="484"/>
      <c r="L2" s="484"/>
      <c r="M2" s="484"/>
      <c r="N2" s="484"/>
      <c r="O2" s="487" t="s">
        <v>94</v>
      </c>
      <c r="P2" s="488"/>
    </row>
    <row r="3" spans="2:16" x14ac:dyDescent="0.25">
      <c r="B3" s="478"/>
      <c r="C3" s="479"/>
      <c r="D3" s="485"/>
      <c r="E3" s="486"/>
      <c r="F3" s="486"/>
      <c r="G3" s="486"/>
      <c r="H3" s="486"/>
      <c r="I3" s="486"/>
      <c r="J3" s="486"/>
      <c r="K3" s="486"/>
      <c r="L3" s="486"/>
      <c r="M3" s="486"/>
      <c r="N3" s="486"/>
      <c r="O3" s="489"/>
      <c r="P3" s="490"/>
    </row>
    <row r="4" spans="2:16" x14ac:dyDescent="0.25">
      <c r="B4" s="478"/>
      <c r="C4" s="479"/>
      <c r="D4" s="485"/>
      <c r="E4" s="486"/>
      <c r="F4" s="486"/>
      <c r="G4" s="486"/>
      <c r="H4" s="486"/>
      <c r="I4" s="486"/>
      <c r="J4" s="486"/>
      <c r="K4" s="486"/>
      <c r="L4" s="486"/>
      <c r="M4" s="486"/>
      <c r="N4" s="486"/>
      <c r="O4" s="489"/>
      <c r="P4" s="490"/>
    </row>
    <row r="5" spans="2:16" ht="15.75" thickBot="1" x14ac:dyDescent="0.3">
      <c r="B5" s="478"/>
      <c r="C5" s="479"/>
      <c r="D5" s="485"/>
      <c r="E5" s="486"/>
      <c r="F5" s="486"/>
      <c r="G5" s="486"/>
      <c r="H5" s="486"/>
      <c r="I5" s="486"/>
      <c r="J5" s="486"/>
      <c r="K5" s="486"/>
      <c r="L5" s="486"/>
      <c r="M5" s="486"/>
      <c r="N5" s="486"/>
      <c r="O5" s="489"/>
      <c r="P5" s="490"/>
    </row>
    <row r="6" spans="2:16" x14ac:dyDescent="0.25">
      <c r="B6" s="478"/>
      <c r="C6" s="480"/>
      <c r="D6" s="493" t="str">
        <f>PORTADA!D10</f>
        <v>INSTITUTO NACIONAL PARA CIEGOS INCI</v>
      </c>
      <c r="E6" s="494"/>
      <c r="F6" s="494"/>
      <c r="G6" s="494"/>
      <c r="H6" s="494"/>
      <c r="I6" s="494"/>
      <c r="J6" s="494"/>
      <c r="K6" s="494"/>
      <c r="L6" s="494"/>
      <c r="M6" s="494"/>
      <c r="N6" s="494"/>
      <c r="O6" s="489"/>
      <c r="P6" s="490"/>
    </row>
    <row r="7" spans="2:16" x14ac:dyDescent="0.25">
      <c r="B7" s="478"/>
      <c r="C7" s="480"/>
      <c r="D7" s="495"/>
      <c r="E7" s="496"/>
      <c r="F7" s="496"/>
      <c r="G7" s="496"/>
      <c r="H7" s="496"/>
      <c r="I7" s="496"/>
      <c r="J7" s="496"/>
      <c r="K7" s="496"/>
      <c r="L7" s="496"/>
      <c r="M7" s="496"/>
      <c r="N7" s="496"/>
      <c r="O7" s="489"/>
      <c r="P7" s="490"/>
    </row>
    <row r="8" spans="2:16" x14ac:dyDescent="0.25">
      <c r="B8" s="478"/>
      <c r="C8" s="480"/>
      <c r="D8" s="495"/>
      <c r="E8" s="496"/>
      <c r="F8" s="496"/>
      <c r="G8" s="496"/>
      <c r="H8" s="496"/>
      <c r="I8" s="496"/>
      <c r="J8" s="496"/>
      <c r="K8" s="496"/>
      <c r="L8" s="496"/>
      <c r="M8" s="496"/>
      <c r="N8" s="496"/>
      <c r="O8" s="489"/>
      <c r="P8" s="490"/>
    </row>
    <row r="9" spans="2:16" ht="15.75" thickBot="1" x14ac:dyDescent="0.3">
      <c r="B9" s="481"/>
      <c r="C9" s="482"/>
      <c r="D9" s="497"/>
      <c r="E9" s="498"/>
      <c r="F9" s="498"/>
      <c r="G9" s="498"/>
      <c r="H9" s="498"/>
      <c r="I9" s="498"/>
      <c r="J9" s="498"/>
      <c r="K9" s="498"/>
      <c r="L9" s="498"/>
      <c r="M9" s="498"/>
      <c r="N9" s="498"/>
      <c r="O9" s="491"/>
      <c r="P9" s="492"/>
    </row>
    <row r="10" spans="2:16" x14ac:dyDescent="0.25">
      <c r="P10" s="54"/>
    </row>
    <row r="11" spans="2:16" ht="14.45" customHeight="1" x14ac:dyDescent="0.25">
      <c r="B11" s="473" t="s">
        <v>95</v>
      </c>
      <c r="C11" s="474"/>
      <c r="D11" s="474"/>
      <c r="E11" s="474"/>
      <c r="F11" s="474"/>
      <c r="G11" s="474"/>
      <c r="H11" s="474"/>
      <c r="I11" s="474"/>
      <c r="J11" s="474"/>
      <c r="K11" s="474"/>
      <c r="L11" s="474"/>
      <c r="M11" s="474"/>
      <c r="N11" s="474"/>
      <c r="O11" s="474"/>
      <c r="P11" s="474"/>
    </row>
    <row r="12" spans="2:16" x14ac:dyDescent="0.25">
      <c r="B12" s="468" t="s">
        <v>96</v>
      </c>
      <c r="C12" s="468"/>
      <c r="D12" s="450" t="s">
        <v>97</v>
      </c>
      <c r="E12" s="450"/>
      <c r="F12" s="450"/>
      <c r="G12" s="450"/>
      <c r="H12" s="450"/>
      <c r="I12" s="450"/>
      <c r="J12" s="450"/>
      <c r="K12" s="450"/>
      <c r="L12" s="450"/>
      <c r="M12" s="450"/>
      <c r="N12" s="450"/>
      <c r="O12" s="450"/>
      <c r="P12" s="450"/>
    </row>
    <row r="13" spans="2:16" x14ac:dyDescent="0.25">
      <c r="B13" s="468" t="s">
        <v>98</v>
      </c>
      <c r="C13" s="468"/>
      <c r="D13" s="470" t="s">
        <v>1272</v>
      </c>
      <c r="E13" s="470"/>
      <c r="F13" s="470"/>
      <c r="G13" s="470"/>
      <c r="H13" s="470"/>
      <c r="I13" s="470"/>
      <c r="J13" s="470"/>
      <c r="K13" s="470"/>
      <c r="L13" s="470"/>
      <c r="M13" s="470"/>
      <c r="N13" s="470"/>
      <c r="O13" s="470"/>
      <c r="P13" s="470"/>
    </row>
    <row r="14" spans="2:16" x14ac:dyDescent="0.25">
      <c r="B14" s="468" t="s">
        <v>1254</v>
      </c>
      <c r="C14" s="468"/>
      <c r="D14" s="471" t="s">
        <v>82</v>
      </c>
      <c r="E14" s="450"/>
      <c r="F14" s="450"/>
      <c r="G14" s="450"/>
      <c r="H14" s="450"/>
      <c r="I14" s="450"/>
      <c r="J14" s="450"/>
      <c r="K14" s="450"/>
      <c r="L14" s="450"/>
      <c r="M14" s="450"/>
      <c r="N14" s="450"/>
      <c r="O14" s="450"/>
      <c r="P14" s="450"/>
    </row>
    <row r="15" spans="2:16" x14ac:dyDescent="0.25">
      <c r="B15" s="468" t="s">
        <v>99</v>
      </c>
      <c r="C15" s="468"/>
      <c r="D15" s="472" t="s">
        <v>1457</v>
      </c>
      <c r="E15" s="450"/>
      <c r="F15" s="450"/>
      <c r="G15" s="450"/>
      <c r="H15" s="450"/>
      <c r="I15" s="450"/>
      <c r="J15" s="450"/>
      <c r="K15" s="450"/>
      <c r="L15" s="450"/>
      <c r="M15" s="450"/>
      <c r="N15" s="450"/>
      <c r="O15" s="450"/>
      <c r="P15" s="450"/>
    </row>
    <row r="16" spans="2:16" x14ac:dyDescent="0.25">
      <c r="B16" s="468" t="s">
        <v>100</v>
      </c>
      <c r="C16" s="468"/>
      <c r="D16" s="472" t="s">
        <v>1458</v>
      </c>
      <c r="E16" s="450"/>
      <c r="F16" s="450"/>
      <c r="G16" s="450"/>
      <c r="H16" s="450"/>
      <c r="I16" s="450"/>
      <c r="J16" s="450"/>
      <c r="K16" s="450"/>
      <c r="L16" s="450"/>
      <c r="M16" s="450"/>
      <c r="N16" s="450"/>
      <c r="O16" s="450"/>
      <c r="P16" s="450"/>
    </row>
    <row r="17" spans="1:16" x14ac:dyDescent="0.25">
      <c r="A17" s="26"/>
      <c r="B17" s="55"/>
      <c r="C17" s="55"/>
      <c r="D17" s="56"/>
      <c r="E17" s="56"/>
      <c r="F17" s="56"/>
      <c r="G17" s="56"/>
      <c r="H17" s="56"/>
      <c r="I17" s="56"/>
      <c r="J17" s="56"/>
      <c r="K17" s="56"/>
      <c r="L17" s="56"/>
      <c r="M17" s="56"/>
      <c r="N17" s="56"/>
      <c r="O17" s="357"/>
      <c r="P17" s="26"/>
    </row>
    <row r="18" spans="1:16" x14ac:dyDescent="0.25">
      <c r="B18" s="473" t="s">
        <v>101</v>
      </c>
      <c r="C18" s="474"/>
      <c r="D18" s="474"/>
      <c r="E18" s="474"/>
      <c r="F18" s="474"/>
      <c r="G18" s="474"/>
      <c r="H18" s="474"/>
      <c r="I18" s="474"/>
      <c r="J18" s="474"/>
      <c r="K18" s="474"/>
      <c r="L18" s="474"/>
      <c r="M18" s="474"/>
      <c r="N18" s="474"/>
      <c r="O18" s="474"/>
      <c r="P18" s="474"/>
    </row>
    <row r="19" spans="1:16" ht="15.75" x14ac:dyDescent="0.25">
      <c r="A19" s="57"/>
      <c r="B19" s="457" t="s">
        <v>102</v>
      </c>
      <c r="C19" s="458"/>
      <c r="D19" s="458"/>
      <c r="E19" s="458"/>
      <c r="F19" s="459"/>
      <c r="G19" s="475" t="s">
        <v>1459</v>
      </c>
      <c r="H19" s="475"/>
      <c r="I19" s="475"/>
      <c r="J19" s="475"/>
      <c r="K19" s="475"/>
      <c r="L19" s="475"/>
      <c r="M19" s="475"/>
      <c r="N19" s="475"/>
      <c r="O19" s="475"/>
      <c r="P19" s="475"/>
    </row>
    <row r="20" spans="1:16" ht="42.75" customHeight="1" x14ac:dyDescent="0.25">
      <c r="A20" s="57"/>
      <c r="B20" s="457" t="s">
        <v>103</v>
      </c>
      <c r="C20" s="458"/>
      <c r="D20" s="458"/>
      <c r="E20" s="458"/>
      <c r="F20" s="459"/>
      <c r="G20" s="469" t="s">
        <v>1460</v>
      </c>
      <c r="H20" s="469"/>
      <c r="I20" s="469"/>
      <c r="J20" s="469"/>
      <c r="K20" s="469"/>
      <c r="L20" s="469"/>
      <c r="M20" s="469"/>
      <c r="N20" s="469"/>
      <c r="O20" s="469"/>
      <c r="P20" s="469"/>
    </row>
    <row r="21" spans="1:16" ht="18.75" x14ac:dyDescent="0.25">
      <c r="A21" s="57"/>
      <c r="B21" s="457" t="s">
        <v>104</v>
      </c>
      <c r="C21" s="458"/>
      <c r="D21" s="458"/>
      <c r="E21" s="458"/>
      <c r="F21" s="459"/>
      <c r="G21" s="460" t="s">
        <v>1274</v>
      </c>
      <c r="H21" s="460"/>
      <c r="I21" s="460"/>
      <c r="J21" s="460"/>
      <c r="K21" s="460"/>
      <c r="L21" s="460"/>
      <c r="M21" s="460"/>
      <c r="N21" s="460"/>
      <c r="O21" s="460"/>
      <c r="P21" s="460"/>
    </row>
    <row r="22" spans="1:16" ht="15.75" thickBot="1" x14ac:dyDescent="0.3"/>
    <row r="23" spans="1:16" x14ac:dyDescent="0.25">
      <c r="A23" s="57"/>
      <c r="B23" s="461" t="s">
        <v>105</v>
      </c>
      <c r="C23" s="463" t="s">
        <v>106</v>
      </c>
      <c r="D23" s="463"/>
      <c r="E23" s="463"/>
      <c r="F23" s="463"/>
      <c r="G23" s="463"/>
      <c r="H23" s="463"/>
      <c r="I23" s="463"/>
      <c r="J23" s="463"/>
      <c r="K23" s="463"/>
      <c r="L23" s="463"/>
      <c r="M23" s="463"/>
      <c r="N23" s="463"/>
      <c r="O23" s="464"/>
      <c r="P23" s="466" t="s">
        <v>107</v>
      </c>
    </row>
    <row r="24" spans="1:16" x14ac:dyDescent="0.25">
      <c r="A24" s="57"/>
      <c r="B24" s="462"/>
      <c r="C24" s="468" t="s">
        <v>108</v>
      </c>
      <c r="D24" s="468"/>
      <c r="E24" s="468"/>
      <c r="F24" s="468"/>
      <c r="G24" s="468"/>
      <c r="H24" s="468"/>
      <c r="I24" s="468"/>
      <c r="J24" s="468"/>
      <c r="K24" s="468"/>
      <c r="L24" s="468"/>
      <c r="M24" s="468"/>
      <c r="N24" s="468"/>
      <c r="O24" s="465"/>
      <c r="P24" s="467"/>
    </row>
    <row r="25" spans="1:16" x14ac:dyDescent="0.25">
      <c r="A25" s="58"/>
      <c r="B25" s="30">
        <v>1</v>
      </c>
      <c r="C25" s="455" t="s">
        <v>109</v>
      </c>
      <c r="D25" s="455"/>
      <c r="E25" s="455"/>
      <c r="F25" s="455"/>
      <c r="G25" s="455"/>
      <c r="H25" s="455"/>
      <c r="I25" s="455"/>
      <c r="J25" s="455"/>
      <c r="K25" s="455"/>
      <c r="L25" s="455"/>
      <c r="M25" s="455"/>
      <c r="N25" s="455"/>
      <c r="O25" s="351"/>
      <c r="P25" s="59" t="s">
        <v>110</v>
      </c>
    </row>
    <row r="26" spans="1:16" x14ac:dyDescent="0.25">
      <c r="A26" s="58"/>
      <c r="B26" s="30">
        <v>2</v>
      </c>
      <c r="C26" s="455" t="s">
        <v>98</v>
      </c>
      <c r="D26" s="455"/>
      <c r="E26" s="455"/>
      <c r="F26" s="455"/>
      <c r="G26" s="455"/>
      <c r="H26" s="455"/>
      <c r="I26" s="455"/>
      <c r="J26" s="455"/>
      <c r="K26" s="455"/>
      <c r="L26" s="455"/>
      <c r="M26" s="455"/>
      <c r="N26" s="455"/>
      <c r="O26" s="352" t="s">
        <v>1275</v>
      </c>
      <c r="P26" s="60"/>
    </row>
    <row r="27" spans="1:16" x14ac:dyDescent="0.25">
      <c r="A27" s="58"/>
      <c r="B27" s="30">
        <v>3</v>
      </c>
      <c r="C27" s="455" t="s">
        <v>111</v>
      </c>
      <c r="D27" s="455"/>
      <c r="E27" s="455"/>
      <c r="F27" s="455"/>
      <c r="G27" s="455"/>
      <c r="H27" s="455"/>
      <c r="I27" s="455"/>
      <c r="J27" s="455"/>
      <c r="K27" s="455"/>
      <c r="L27" s="455"/>
      <c r="M27" s="455"/>
      <c r="N27" s="455"/>
      <c r="O27" s="351"/>
      <c r="P27" s="60" t="s">
        <v>1276</v>
      </c>
    </row>
    <row r="28" spans="1:16" ht="60" x14ac:dyDescent="0.25">
      <c r="A28" s="58"/>
      <c r="B28" s="30">
        <v>4</v>
      </c>
      <c r="C28" s="455" t="s">
        <v>99</v>
      </c>
      <c r="D28" s="455"/>
      <c r="E28" s="455"/>
      <c r="F28" s="455"/>
      <c r="G28" s="455"/>
      <c r="H28" s="455"/>
      <c r="I28" s="455"/>
      <c r="J28" s="455"/>
      <c r="K28" s="455"/>
      <c r="L28" s="455"/>
      <c r="M28" s="455"/>
      <c r="N28" s="455"/>
      <c r="O28" s="352" t="s">
        <v>1461</v>
      </c>
      <c r="P28" s="60"/>
    </row>
    <row r="29" spans="1:16" x14ac:dyDescent="0.25">
      <c r="A29" s="58"/>
      <c r="B29" s="317">
        <v>5</v>
      </c>
      <c r="C29" s="455" t="s">
        <v>112</v>
      </c>
      <c r="D29" s="455"/>
      <c r="E29" s="455"/>
      <c r="F29" s="455"/>
      <c r="G29" s="455"/>
      <c r="H29" s="455"/>
      <c r="I29" s="455"/>
      <c r="J29" s="455"/>
      <c r="K29" s="455"/>
      <c r="L29" s="455"/>
      <c r="M29" s="455"/>
      <c r="N29" s="455"/>
      <c r="O29" s="352" t="s">
        <v>1273</v>
      </c>
      <c r="P29" s="60" t="s">
        <v>1277</v>
      </c>
    </row>
    <row r="30" spans="1:16" ht="24" x14ac:dyDescent="0.25">
      <c r="A30" s="58"/>
      <c r="B30" s="317">
        <v>6</v>
      </c>
      <c r="C30" s="455" t="s">
        <v>113</v>
      </c>
      <c r="D30" s="455"/>
      <c r="E30" s="455"/>
      <c r="F30" s="455"/>
      <c r="G30" s="455"/>
      <c r="H30" s="455"/>
      <c r="I30" s="455"/>
      <c r="J30" s="455"/>
      <c r="K30" s="455"/>
      <c r="L30" s="455"/>
      <c r="M30" s="455"/>
      <c r="N30" s="455"/>
      <c r="O30" s="99" t="s">
        <v>1278</v>
      </c>
      <c r="P30" s="60" t="s">
        <v>1279</v>
      </c>
    </row>
    <row r="31" spans="1:16" ht="30" x14ac:dyDescent="0.25">
      <c r="A31" s="58"/>
      <c r="B31" s="317">
        <v>7</v>
      </c>
      <c r="C31" s="455" t="s">
        <v>114</v>
      </c>
      <c r="D31" s="455"/>
      <c r="E31" s="455"/>
      <c r="F31" s="455"/>
      <c r="G31" s="455"/>
      <c r="H31" s="455"/>
      <c r="I31" s="455"/>
      <c r="J31" s="455"/>
      <c r="K31" s="455"/>
      <c r="L31" s="455"/>
      <c r="M31" s="455"/>
      <c r="N31" s="455"/>
      <c r="O31" s="353" t="s">
        <v>1280</v>
      </c>
      <c r="P31" s="60"/>
    </row>
    <row r="32" spans="1:16" ht="45" x14ac:dyDescent="0.25">
      <c r="A32" s="58"/>
      <c r="B32" s="317">
        <v>8</v>
      </c>
      <c r="C32" s="455" t="s">
        <v>115</v>
      </c>
      <c r="D32" s="455"/>
      <c r="E32" s="455"/>
      <c r="F32" s="455"/>
      <c r="G32" s="455"/>
      <c r="H32" s="455"/>
      <c r="I32" s="455"/>
      <c r="J32" s="455"/>
      <c r="K32" s="455"/>
      <c r="L32" s="455"/>
      <c r="M32" s="455"/>
      <c r="N32" s="455"/>
      <c r="O32" s="353" t="s">
        <v>1281</v>
      </c>
      <c r="P32" s="60"/>
    </row>
    <row r="33" spans="1:16" x14ac:dyDescent="0.25">
      <c r="A33" s="58"/>
      <c r="B33" s="317">
        <v>9</v>
      </c>
      <c r="C33" s="455" t="s">
        <v>116</v>
      </c>
      <c r="D33" s="455"/>
      <c r="E33" s="455"/>
      <c r="F33" s="455"/>
      <c r="G33" s="455"/>
      <c r="H33" s="455"/>
      <c r="I33" s="455"/>
      <c r="J33" s="455"/>
      <c r="K33" s="455"/>
      <c r="L33" s="455"/>
      <c r="M33" s="455"/>
      <c r="N33" s="455"/>
      <c r="O33" s="353" t="s">
        <v>1462</v>
      </c>
      <c r="P33" s="60"/>
    </row>
    <row r="34" spans="1:16" x14ac:dyDescent="0.25">
      <c r="A34" s="58"/>
      <c r="B34" s="317">
        <v>10</v>
      </c>
      <c r="C34" s="456" t="s">
        <v>117</v>
      </c>
      <c r="D34" s="456"/>
      <c r="E34" s="456"/>
      <c r="F34" s="456"/>
      <c r="G34" s="456"/>
      <c r="H34" s="456"/>
      <c r="I34" s="456"/>
      <c r="J34" s="456"/>
      <c r="K34" s="456"/>
      <c r="L34" s="456"/>
      <c r="M34" s="456"/>
      <c r="N34" s="456"/>
      <c r="O34" s="207"/>
      <c r="P34" s="61" t="s">
        <v>81</v>
      </c>
    </row>
    <row r="35" spans="1:16" x14ac:dyDescent="0.25">
      <c r="A35" s="58"/>
      <c r="B35" s="317">
        <v>11</v>
      </c>
      <c r="C35" s="455" t="s">
        <v>118</v>
      </c>
      <c r="D35" s="455"/>
      <c r="E35" s="455"/>
      <c r="F35" s="455"/>
      <c r="G35" s="455"/>
      <c r="H35" s="455"/>
      <c r="I35" s="455"/>
      <c r="J35" s="455"/>
      <c r="K35" s="455"/>
      <c r="L35" s="455"/>
      <c r="M35" s="455"/>
      <c r="N35" s="455"/>
      <c r="O35" s="351"/>
      <c r="P35" s="60" t="s">
        <v>1463</v>
      </c>
    </row>
    <row r="36" spans="1:16" ht="60" x14ac:dyDescent="0.25">
      <c r="A36" s="58"/>
      <c r="B36" s="317">
        <v>12</v>
      </c>
      <c r="C36" s="455" t="s">
        <v>119</v>
      </c>
      <c r="D36" s="455"/>
      <c r="E36" s="455"/>
      <c r="F36" s="455"/>
      <c r="G36" s="455"/>
      <c r="H36" s="455"/>
      <c r="I36" s="455"/>
      <c r="J36" s="455"/>
      <c r="K36" s="455"/>
      <c r="L36" s="455"/>
      <c r="M36" s="455"/>
      <c r="N36" s="455"/>
      <c r="O36" s="356" t="s">
        <v>1464</v>
      </c>
      <c r="P36" s="60"/>
    </row>
    <row r="37" spans="1:16" x14ac:dyDescent="0.25">
      <c r="A37" s="58"/>
      <c r="B37" s="317">
        <v>13</v>
      </c>
      <c r="C37" s="455" t="s">
        <v>120</v>
      </c>
      <c r="D37" s="455"/>
      <c r="E37" s="455"/>
      <c r="F37" s="455"/>
      <c r="G37" s="455"/>
      <c r="H37" s="455"/>
      <c r="I37" s="455"/>
      <c r="J37" s="455"/>
      <c r="K37" s="455"/>
      <c r="L37" s="455"/>
      <c r="M37" s="455"/>
      <c r="N37" s="455"/>
      <c r="O37" s="353" t="s">
        <v>1282</v>
      </c>
      <c r="P37" s="60"/>
    </row>
    <row r="38" spans="1:16" ht="60" x14ac:dyDescent="0.25">
      <c r="A38" s="58"/>
      <c r="B38" s="317">
        <v>14</v>
      </c>
      <c r="C38" s="455" t="s">
        <v>121</v>
      </c>
      <c r="D38" s="455"/>
      <c r="E38" s="455"/>
      <c r="F38" s="455"/>
      <c r="G38" s="455"/>
      <c r="H38" s="455"/>
      <c r="I38" s="455"/>
      <c r="J38" s="455"/>
      <c r="K38" s="455"/>
      <c r="L38" s="455"/>
      <c r="M38" s="455"/>
      <c r="N38" s="455"/>
      <c r="O38" s="356" t="s">
        <v>1465</v>
      </c>
      <c r="P38" s="60"/>
    </row>
    <row r="39" spans="1:16" ht="31.5" customHeight="1" x14ac:dyDescent="0.25">
      <c r="A39" s="58"/>
      <c r="B39" s="317">
        <v>15</v>
      </c>
      <c r="C39" s="455" t="s">
        <v>122</v>
      </c>
      <c r="D39" s="455"/>
      <c r="E39" s="455"/>
      <c r="F39" s="455"/>
      <c r="G39" s="455"/>
      <c r="H39" s="455"/>
      <c r="I39" s="455"/>
      <c r="J39" s="455"/>
      <c r="K39" s="455"/>
      <c r="L39" s="455"/>
      <c r="M39" s="455"/>
      <c r="N39" s="455"/>
      <c r="O39" s="358" t="s">
        <v>1466</v>
      </c>
      <c r="P39" s="61"/>
    </row>
    <row r="40" spans="1:16" ht="30" x14ac:dyDescent="0.25">
      <c r="A40" s="58"/>
      <c r="B40" s="317">
        <v>16</v>
      </c>
      <c r="C40" s="455" t="s">
        <v>123</v>
      </c>
      <c r="D40" s="455"/>
      <c r="E40" s="455"/>
      <c r="F40" s="455"/>
      <c r="G40" s="455"/>
      <c r="H40" s="455"/>
      <c r="I40" s="455"/>
      <c r="J40" s="455"/>
      <c r="K40" s="455"/>
      <c r="L40" s="455"/>
      <c r="M40" s="455"/>
      <c r="N40" s="455"/>
      <c r="O40" s="331" t="s">
        <v>1284</v>
      </c>
      <c r="P40" s="61"/>
    </row>
    <row r="41" spans="1:16" ht="60" x14ac:dyDescent="0.25">
      <c r="A41" s="58"/>
      <c r="B41" s="317">
        <v>17</v>
      </c>
      <c r="C41" s="455" t="s">
        <v>124</v>
      </c>
      <c r="D41" s="455"/>
      <c r="E41" s="455"/>
      <c r="F41" s="455"/>
      <c r="G41" s="455"/>
      <c r="H41" s="455"/>
      <c r="I41" s="455"/>
      <c r="J41" s="455"/>
      <c r="K41" s="455"/>
      <c r="L41" s="455"/>
      <c r="M41" s="455"/>
      <c r="N41" s="455"/>
      <c r="O41" s="359" t="s">
        <v>1467</v>
      </c>
      <c r="P41" s="61"/>
    </row>
    <row r="42" spans="1:16" ht="30" x14ac:dyDescent="0.25">
      <c r="A42" s="58"/>
      <c r="B42" s="317">
        <v>18</v>
      </c>
      <c r="C42" s="455" t="s">
        <v>125</v>
      </c>
      <c r="D42" s="455"/>
      <c r="E42" s="455"/>
      <c r="F42" s="455"/>
      <c r="G42" s="455"/>
      <c r="H42" s="455"/>
      <c r="I42" s="455"/>
      <c r="J42" s="455"/>
      <c r="K42" s="455"/>
      <c r="L42" s="455"/>
      <c r="M42" s="455"/>
      <c r="N42" s="455"/>
      <c r="O42" s="354" t="s">
        <v>1471</v>
      </c>
      <c r="P42" s="60" t="s">
        <v>1472</v>
      </c>
    </row>
    <row r="43" spans="1:16" x14ac:dyDescent="0.25">
      <c r="A43" s="58"/>
      <c r="B43" s="317">
        <v>19</v>
      </c>
      <c r="C43" s="455" t="s">
        <v>126</v>
      </c>
      <c r="D43" s="455"/>
      <c r="E43" s="455"/>
      <c r="F43" s="455"/>
      <c r="G43" s="455"/>
      <c r="H43" s="455"/>
      <c r="I43" s="455"/>
      <c r="J43" s="455"/>
      <c r="K43" s="455"/>
      <c r="L43" s="455"/>
      <c r="M43" s="455"/>
      <c r="N43" s="455"/>
      <c r="O43" s="351" t="s">
        <v>1285</v>
      </c>
      <c r="P43" s="60"/>
    </row>
    <row r="44" spans="1:16" x14ac:dyDescent="0.25">
      <c r="A44" s="58"/>
      <c r="B44" s="317">
        <v>20</v>
      </c>
      <c r="C44" s="455" t="s">
        <v>127</v>
      </c>
      <c r="D44" s="455"/>
      <c r="E44" s="455"/>
      <c r="F44" s="455"/>
      <c r="G44" s="455"/>
      <c r="H44" s="455"/>
      <c r="I44" s="455"/>
      <c r="J44" s="455"/>
      <c r="K44" s="455"/>
      <c r="L44" s="455"/>
      <c r="M44" s="455"/>
      <c r="N44" s="455"/>
      <c r="O44" s="356" t="s">
        <v>1468</v>
      </c>
      <c r="P44" s="60"/>
    </row>
    <row r="45" spans="1:16" ht="30" x14ac:dyDescent="0.25">
      <c r="A45" s="58"/>
      <c r="B45" s="317">
        <v>21</v>
      </c>
      <c r="C45" s="455" t="s">
        <v>128</v>
      </c>
      <c r="D45" s="455"/>
      <c r="E45" s="455"/>
      <c r="F45" s="455"/>
      <c r="G45" s="455"/>
      <c r="H45" s="455"/>
      <c r="I45" s="455"/>
      <c r="J45" s="455"/>
      <c r="K45" s="455"/>
      <c r="L45" s="455"/>
      <c r="M45" s="455"/>
      <c r="N45" s="455"/>
      <c r="O45" s="353" t="s">
        <v>1286</v>
      </c>
      <c r="P45" s="60"/>
    </row>
    <row r="46" spans="1:16" ht="60" x14ac:dyDescent="0.25">
      <c r="A46" s="58"/>
      <c r="B46" s="317">
        <v>22</v>
      </c>
      <c r="C46" s="455" t="s">
        <v>129</v>
      </c>
      <c r="D46" s="455"/>
      <c r="E46" s="455"/>
      <c r="F46" s="455"/>
      <c r="G46" s="455"/>
      <c r="H46" s="455"/>
      <c r="I46" s="455"/>
      <c r="J46" s="455"/>
      <c r="K46" s="455"/>
      <c r="L46" s="455"/>
      <c r="M46" s="455"/>
      <c r="N46" s="455"/>
      <c r="O46" s="352" t="s">
        <v>1469</v>
      </c>
      <c r="P46" s="60"/>
    </row>
    <row r="47" spans="1:16" ht="60" x14ac:dyDescent="0.25">
      <c r="A47" s="58"/>
      <c r="B47" s="317">
        <v>23</v>
      </c>
      <c r="C47" s="455" t="s">
        <v>1252</v>
      </c>
      <c r="D47" s="455"/>
      <c r="E47" s="455"/>
      <c r="F47" s="455"/>
      <c r="G47" s="455"/>
      <c r="H47" s="455"/>
      <c r="I47" s="455"/>
      <c r="J47" s="455"/>
      <c r="K47" s="455"/>
      <c r="L47" s="455"/>
      <c r="M47" s="455"/>
      <c r="N47" s="455"/>
      <c r="O47" s="352" t="s">
        <v>1470</v>
      </c>
      <c r="P47" s="60"/>
    </row>
    <row r="48" spans="1:16" x14ac:dyDescent="0.25">
      <c r="A48" s="58"/>
      <c r="B48" s="317">
        <v>24</v>
      </c>
      <c r="C48" s="455" t="s">
        <v>130</v>
      </c>
      <c r="D48" s="455"/>
      <c r="E48" s="455"/>
      <c r="F48" s="455"/>
      <c r="G48" s="455"/>
      <c r="H48" s="455"/>
      <c r="I48" s="455"/>
      <c r="J48" s="455"/>
      <c r="K48" s="455"/>
      <c r="L48" s="455"/>
      <c r="M48" s="455"/>
      <c r="N48" s="455"/>
      <c r="O48" s="351"/>
      <c r="P48" s="60" t="s">
        <v>1473</v>
      </c>
    </row>
    <row r="49" spans="1:16" ht="30" x14ac:dyDescent="0.25">
      <c r="A49" s="58"/>
      <c r="B49" s="317">
        <v>25</v>
      </c>
      <c r="C49" s="455" t="s">
        <v>131</v>
      </c>
      <c r="D49" s="455"/>
      <c r="E49" s="455"/>
      <c r="F49" s="455"/>
      <c r="G49" s="455"/>
      <c r="H49" s="455"/>
      <c r="I49" s="455"/>
      <c r="J49" s="455"/>
      <c r="K49" s="455"/>
      <c r="L49" s="455"/>
      <c r="M49" s="455"/>
      <c r="N49" s="455"/>
      <c r="O49" s="351" t="s">
        <v>1287</v>
      </c>
      <c r="P49" s="60"/>
    </row>
    <row r="50" spans="1:16" x14ac:dyDescent="0.25">
      <c r="A50" s="58"/>
      <c r="B50" s="317">
        <v>26</v>
      </c>
      <c r="C50" s="455" t="s">
        <v>132</v>
      </c>
      <c r="D50" s="455"/>
      <c r="E50" s="455"/>
      <c r="F50" s="455"/>
      <c r="G50" s="455"/>
      <c r="H50" s="455"/>
      <c r="I50" s="455"/>
      <c r="J50" s="455"/>
      <c r="K50" s="455"/>
      <c r="L50" s="455"/>
      <c r="M50" s="455"/>
      <c r="N50" s="455"/>
      <c r="O50" s="351"/>
      <c r="P50" s="60" t="s">
        <v>81</v>
      </c>
    </row>
    <row r="51" spans="1:16" ht="60" x14ac:dyDescent="0.25">
      <c r="A51" s="58"/>
      <c r="B51" s="317">
        <v>27</v>
      </c>
      <c r="C51" s="455" t="s">
        <v>1253</v>
      </c>
      <c r="D51" s="455"/>
      <c r="E51" s="455"/>
      <c r="F51" s="455"/>
      <c r="G51" s="455"/>
      <c r="H51" s="455"/>
      <c r="I51" s="455"/>
      <c r="J51" s="455"/>
      <c r="K51" s="455"/>
      <c r="L51" s="455"/>
      <c r="M51" s="455"/>
      <c r="N51" s="455"/>
      <c r="O51" s="354" t="s">
        <v>1474</v>
      </c>
      <c r="P51" s="66"/>
    </row>
    <row r="52" spans="1:16" ht="30" x14ac:dyDescent="0.25">
      <c r="A52" s="58"/>
      <c r="B52" s="317">
        <v>28</v>
      </c>
      <c r="C52" s="455" t="s">
        <v>133</v>
      </c>
      <c r="D52" s="455"/>
      <c r="E52" s="455"/>
      <c r="F52" s="455"/>
      <c r="G52" s="455"/>
      <c r="H52" s="455"/>
      <c r="I52" s="455"/>
      <c r="J52" s="455"/>
      <c r="K52" s="455"/>
      <c r="L52" s="455"/>
      <c r="M52" s="455"/>
      <c r="N52" s="455"/>
      <c r="O52" s="332" t="s">
        <v>1288</v>
      </c>
      <c r="P52" s="325" t="s">
        <v>1289</v>
      </c>
    </row>
    <row r="53" spans="1:16" ht="30" x14ac:dyDescent="0.25">
      <c r="A53" s="58"/>
      <c r="B53" s="317">
        <v>29</v>
      </c>
      <c r="C53" s="455" t="s">
        <v>134</v>
      </c>
      <c r="D53" s="455"/>
      <c r="E53" s="455"/>
      <c r="F53" s="455"/>
      <c r="G53" s="455"/>
      <c r="H53" s="455"/>
      <c r="I53" s="455"/>
      <c r="J53" s="455"/>
      <c r="K53" s="455"/>
      <c r="L53" s="455"/>
      <c r="M53" s="455"/>
      <c r="N53" s="455"/>
      <c r="O53" s="100" t="s">
        <v>1290</v>
      </c>
      <c r="P53" s="60"/>
    </row>
    <row r="54" spans="1:16" x14ac:dyDescent="0.25">
      <c r="A54" s="58"/>
      <c r="B54" s="317">
        <v>30</v>
      </c>
      <c r="C54" s="455" t="s">
        <v>135</v>
      </c>
      <c r="D54" s="455"/>
      <c r="E54" s="455"/>
      <c r="F54" s="455"/>
      <c r="G54" s="455"/>
      <c r="H54" s="455"/>
      <c r="I54" s="455"/>
      <c r="J54" s="455"/>
      <c r="K54" s="455"/>
      <c r="L54" s="455"/>
      <c r="M54" s="455"/>
      <c r="N54" s="455"/>
      <c r="O54" s="354" t="s">
        <v>1475</v>
      </c>
      <c r="P54" s="66"/>
    </row>
    <row r="55" spans="1:16" ht="60" x14ac:dyDescent="0.25">
      <c r="A55" s="58"/>
      <c r="B55" s="317">
        <v>31</v>
      </c>
      <c r="C55" s="455" t="s">
        <v>136</v>
      </c>
      <c r="D55" s="455"/>
      <c r="E55" s="455"/>
      <c r="F55" s="455"/>
      <c r="G55" s="455"/>
      <c r="H55" s="455"/>
      <c r="I55" s="455"/>
      <c r="J55" s="455"/>
      <c r="K55" s="455"/>
      <c r="L55" s="455"/>
      <c r="M55" s="455"/>
      <c r="N55" s="455"/>
      <c r="O55" s="66" t="s">
        <v>1476</v>
      </c>
      <c r="P55" s="100" t="s">
        <v>1291</v>
      </c>
    </row>
    <row r="56" spans="1:16" ht="90" x14ac:dyDescent="0.25">
      <c r="A56" s="58"/>
      <c r="B56" s="317">
        <v>32</v>
      </c>
      <c r="C56" s="455" t="s">
        <v>137</v>
      </c>
      <c r="D56" s="455"/>
      <c r="E56" s="455"/>
      <c r="F56" s="455"/>
      <c r="G56" s="455"/>
      <c r="H56" s="455"/>
      <c r="I56" s="455"/>
      <c r="J56" s="455"/>
      <c r="K56" s="455"/>
      <c r="L56" s="455"/>
      <c r="M56" s="455"/>
      <c r="N56" s="455"/>
      <c r="O56" s="351" t="s">
        <v>1292</v>
      </c>
      <c r="P56" s="186" t="s">
        <v>1477</v>
      </c>
    </row>
    <row r="57" spans="1:16" x14ac:dyDescent="0.25">
      <c r="A57" s="58"/>
      <c r="B57" s="317">
        <v>33</v>
      </c>
      <c r="C57" s="455" t="s">
        <v>138</v>
      </c>
      <c r="D57" s="455"/>
      <c r="E57" s="455"/>
      <c r="F57" s="455"/>
      <c r="G57" s="455"/>
      <c r="H57" s="455"/>
      <c r="I57" s="455"/>
      <c r="J57" s="455"/>
      <c r="K57" s="455"/>
      <c r="L57" s="455"/>
      <c r="M57" s="455"/>
      <c r="N57" s="455"/>
      <c r="O57" s="351" t="s">
        <v>1293</v>
      </c>
      <c r="P57" s="60"/>
    </row>
    <row r="58" spans="1:16" ht="90" x14ac:dyDescent="0.25">
      <c r="A58" s="58"/>
      <c r="B58" s="317">
        <v>34</v>
      </c>
      <c r="C58" s="454" t="s">
        <v>139</v>
      </c>
      <c r="D58" s="454"/>
      <c r="E58" s="454"/>
      <c r="F58" s="454"/>
      <c r="G58" s="454"/>
      <c r="H58" s="454"/>
      <c r="I58" s="454"/>
      <c r="J58" s="454"/>
      <c r="K58" s="454"/>
      <c r="L58" s="454"/>
      <c r="M58" s="454"/>
      <c r="N58" s="454"/>
      <c r="O58" s="351" t="s">
        <v>1294</v>
      </c>
      <c r="P58" s="186" t="s">
        <v>1477</v>
      </c>
    </row>
    <row r="59" spans="1:16" x14ac:dyDescent="0.25">
      <c r="A59" s="58"/>
      <c r="B59" s="30"/>
      <c r="C59" s="452" t="s">
        <v>140</v>
      </c>
      <c r="D59" s="452"/>
      <c r="E59" s="452"/>
      <c r="F59" s="452"/>
      <c r="G59" s="452"/>
      <c r="H59" s="452"/>
      <c r="I59" s="452"/>
      <c r="J59" s="452"/>
      <c r="K59" s="452"/>
      <c r="L59" s="452"/>
      <c r="M59" s="452"/>
      <c r="N59" s="452"/>
      <c r="O59" s="333"/>
      <c r="P59" s="334"/>
    </row>
    <row r="60" spans="1:16" x14ac:dyDescent="0.25">
      <c r="A60" s="58"/>
      <c r="B60" s="30">
        <v>35</v>
      </c>
      <c r="C60" s="451" t="s">
        <v>141</v>
      </c>
      <c r="D60" s="451"/>
      <c r="E60" s="451"/>
      <c r="F60" s="451"/>
      <c r="G60" s="451"/>
      <c r="H60" s="451"/>
      <c r="I60" s="451"/>
      <c r="J60" s="451"/>
      <c r="K60" s="451"/>
      <c r="L60" s="451"/>
      <c r="M60" s="451"/>
      <c r="N60" s="451"/>
      <c r="O60" s="351"/>
      <c r="P60" s="60" t="s">
        <v>1276</v>
      </c>
    </row>
    <row r="61" spans="1:16" ht="90" x14ac:dyDescent="0.25">
      <c r="A61" s="58"/>
      <c r="B61" s="30">
        <v>36</v>
      </c>
      <c r="C61" s="451" t="s">
        <v>142</v>
      </c>
      <c r="D61" s="451"/>
      <c r="E61" s="451"/>
      <c r="F61" s="451"/>
      <c r="G61" s="451"/>
      <c r="H61" s="451"/>
      <c r="I61" s="451"/>
      <c r="J61" s="451"/>
      <c r="K61" s="451"/>
      <c r="L61" s="451"/>
      <c r="M61" s="451"/>
      <c r="N61" s="451"/>
      <c r="O61" s="351" t="s">
        <v>1295</v>
      </c>
      <c r="P61" s="186" t="s">
        <v>1477</v>
      </c>
    </row>
    <row r="62" spans="1:16" x14ac:dyDescent="0.25">
      <c r="A62" s="58"/>
      <c r="B62" s="30">
        <v>37</v>
      </c>
      <c r="C62" s="451" t="s">
        <v>143</v>
      </c>
      <c r="D62" s="451"/>
      <c r="E62" s="451"/>
      <c r="F62" s="451"/>
      <c r="G62" s="451"/>
      <c r="H62" s="451"/>
      <c r="I62" s="451"/>
      <c r="J62" s="451"/>
      <c r="K62" s="451"/>
      <c r="L62" s="451"/>
      <c r="M62" s="451"/>
      <c r="N62" s="451"/>
      <c r="O62" s="351"/>
      <c r="P62" s="60" t="s">
        <v>1276</v>
      </c>
    </row>
    <row r="63" spans="1:16" x14ac:dyDescent="0.25">
      <c r="A63" s="58"/>
      <c r="B63" s="30"/>
      <c r="C63" s="452" t="s">
        <v>144</v>
      </c>
      <c r="D63" s="452"/>
      <c r="E63" s="452"/>
      <c r="F63" s="452"/>
      <c r="G63" s="452"/>
      <c r="H63" s="452"/>
      <c r="I63" s="452"/>
      <c r="J63" s="452"/>
      <c r="K63" s="452"/>
      <c r="L63" s="452"/>
      <c r="M63" s="452"/>
      <c r="N63" s="452"/>
      <c r="O63" s="333"/>
      <c r="P63" s="334"/>
    </row>
    <row r="64" spans="1:16" x14ac:dyDescent="0.25">
      <c r="A64" s="58"/>
      <c r="B64" s="30">
        <v>38</v>
      </c>
      <c r="C64" s="451" t="s">
        <v>145</v>
      </c>
      <c r="D64" s="451" t="s">
        <v>146</v>
      </c>
      <c r="E64" s="451" t="s">
        <v>146</v>
      </c>
      <c r="F64" s="451" t="s">
        <v>146</v>
      </c>
      <c r="G64" s="451" t="s">
        <v>146</v>
      </c>
      <c r="H64" s="451" t="s">
        <v>146</v>
      </c>
      <c r="I64" s="451" t="s">
        <v>146</v>
      </c>
      <c r="J64" s="451" t="s">
        <v>146</v>
      </c>
      <c r="K64" s="451" t="s">
        <v>146</v>
      </c>
      <c r="L64" s="451" t="s">
        <v>146</v>
      </c>
      <c r="M64" s="451" t="s">
        <v>146</v>
      </c>
      <c r="N64" s="451" t="s">
        <v>146</v>
      </c>
      <c r="O64" s="354" t="s">
        <v>1475</v>
      </c>
      <c r="P64" s="60"/>
    </row>
    <row r="65" spans="1:16" x14ac:dyDescent="0.25">
      <c r="A65" s="58"/>
      <c r="B65" s="30">
        <v>39</v>
      </c>
      <c r="C65" s="451" t="s">
        <v>147</v>
      </c>
      <c r="D65" s="451" t="s">
        <v>147</v>
      </c>
      <c r="E65" s="451" t="s">
        <v>147</v>
      </c>
      <c r="F65" s="451" t="s">
        <v>147</v>
      </c>
      <c r="G65" s="451" t="s">
        <v>147</v>
      </c>
      <c r="H65" s="451" t="s">
        <v>147</v>
      </c>
      <c r="I65" s="451" t="s">
        <v>147</v>
      </c>
      <c r="J65" s="451" t="s">
        <v>147</v>
      </c>
      <c r="K65" s="451" t="s">
        <v>147</v>
      </c>
      <c r="L65" s="451" t="s">
        <v>147</v>
      </c>
      <c r="M65" s="451" t="s">
        <v>147</v>
      </c>
      <c r="N65" s="451" t="s">
        <v>147</v>
      </c>
      <c r="O65" s="354" t="s">
        <v>1475</v>
      </c>
      <c r="P65" s="60"/>
    </row>
    <row r="66" spans="1:16" ht="60" x14ac:dyDescent="0.25">
      <c r="A66" s="58"/>
      <c r="B66" s="30">
        <v>40</v>
      </c>
      <c r="C66" s="451" t="s">
        <v>148</v>
      </c>
      <c r="D66" s="451" t="s">
        <v>148</v>
      </c>
      <c r="E66" s="451" t="s">
        <v>148</v>
      </c>
      <c r="F66" s="451" t="s">
        <v>148</v>
      </c>
      <c r="G66" s="451" t="s">
        <v>148</v>
      </c>
      <c r="H66" s="451" t="s">
        <v>148</v>
      </c>
      <c r="I66" s="451" t="s">
        <v>148</v>
      </c>
      <c r="J66" s="451" t="s">
        <v>148</v>
      </c>
      <c r="K66" s="451" t="s">
        <v>148</v>
      </c>
      <c r="L66" s="451" t="s">
        <v>148</v>
      </c>
      <c r="M66" s="451" t="s">
        <v>148</v>
      </c>
      <c r="N66" s="451" t="s">
        <v>148</v>
      </c>
      <c r="O66" s="354" t="s">
        <v>1478</v>
      </c>
      <c r="P66" s="60"/>
    </row>
    <row r="67" spans="1:16" x14ac:dyDescent="0.25">
      <c r="A67" s="58"/>
      <c r="B67" s="30"/>
      <c r="C67" s="452" t="s">
        <v>149</v>
      </c>
      <c r="D67" s="452"/>
      <c r="E67" s="452"/>
      <c r="F67" s="452"/>
      <c r="G67" s="452"/>
      <c r="H67" s="452"/>
      <c r="I67" s="452"/>
      <c r="J67" s="452"/>
      <c r="K67" s="452"/>
      <c r="L67" s="452"/>
      <c r="M67" s="452"/>
      <c r="N67" s="452"/>
      <c r="O67" s="333"/>
      <c r="P67" s="334"/>
    </row>
    <row r="68" spans="1:16" x14ac:dyDescent="0.25">
      <c r="A68" s="58"/>
      <c r="B68" s="30">
        <v>41</v>
      </c>
      <c r="C68" s="451" t="s">
        <v>150</v>
      </c>
      <c r="D68" s="451"/>
      <c r="E68" s="451"/>
      <c r="F68" s="451"/>
      <c r="G68" s="451"/>
      <c r="H68" s="451"/>
      <c r="I68" s="451"/>
      <c r="J68" s="451"/>
      <c r="K68" s="451"/>
      <c r="L68" s="451"/>
      <c r="M68" s="451"/>
      <c r="N68" s="451"/>
      <c r="O68" s="351" t="s">
        <v>1278</v>
      </c>
      <c r="P68" s="60"/>
    </row>
    <row r="69" spans="1:16" ht="60" x14ac:dyDescent="0.25">
      <c r="A69" s="58"/>
      <c r="B69" s="30">
        <v>42</v>
      </c>
      <c r="C69" s="451" t="s">
        <v>1255</v>
      </c>
      <c r="D69" s="451"/>
      <c r="E69" s="451"/>
      <c r="F69" s="451"/>
      <c r="G69" s="451"/>
      <c r="H69" s="451"/>
      <c r="I69" s="451"/>
      <c r="J69" s="451"/>
      <c r="K69" s="451"/>
      <c r="L69" s="451"/>
      <c r="M69" s="451"/>
      <c r="N69" s="451"/>
      <c r="O69" s="355" t="s">
        <v>1470</v>
      </c>
      <c r="P69" s="60"/>
    </row>
    <row r="70" spans="1:16" ht="45" x14ac:dyDescent="0.25">
      <c r="C70" s="453" t="s">
        <v>151</v>
      </c>
      <c r="D70" s="453"/>
      <c r="E70" s="453"/>
      <c r="F70" s="453"/>
      <c r="G70" s="453"/>
      <c r="H70" s="453"/>
      <c r="I70" s="453" t="s">
        <v>152</v>
      </c>
      <c r="J70" s="453"/>
      <c r="K70" s="453" t="s">
        <v>153</v>
      </c>
      <c r="L70" s="453"/>
      <c r="M70" s="453"/>
      <c r="N70" s="63" t="s">
        <v>154</v>
      </c>
    </row>
    <row r="71" spans="1:16" x14ac:dyDescent="0.25">
      <c r="B71" s="30">
        <v>43</v>
      </c>
      <c r="C71" s="447" t="s">
        <v>155</v>
      </c>
      <c r="D71" s="448"/>
      <c r="E71" s="448"/>
      <c r="F71" s="448"/>
      <c r="G71" s="448"/>
      <c r="H71" s="449"/>
      <c r="I71" s="450">
        <v>15</v>
      </c>
      <c r="J71" s="450"/>
      <c r="K71" s="450">
        <v>5</v>
      </c>
      <c r="L71" s="450"/>
      <c r="M71" s="450"/>
      <c r="N71" s="64">
        <f>K71/I71</f>
        <v>0.33333333333333331</v>
      </c>
    </row>
  </sheetData>
  <mergeCells count="78">
    <mergeCell ref="B12:C12"/>
    <mergeCell ref="D12:P12"/>
    <mergeCell ref="B2:C9"/>
    <mergeCell ref="D2:N5"/>
    <mergeCell ref="O2:P9"/>
    <mergeCell ref="D6:N9"/>
    <mergeCell ref="B11:P11"/>
    <mergeCell ref="B20:F20"/>
    <mergeCell ref="G20:P20"/>
    <mergeCell ref="B13:C13"/>
    <mergeCell ref="D13:P13"/>
    <mergeCell ref="B14:C14"/>
    <mergeCell ref="D14:P14"/>
    <mergeCell ref="B15:C15"/>
    <mergeCell ref="D15:P15"/>
    <mergeCell ref="B16:C16"/>
    <mergeCell ref="D16:P16"/>
    <mergeCell ref="B18:P18"/>
    <mergeCell ref="B19:F19"/>
    <mergeCell ref="G19:P19"/>
    <mergeCell ref="C30:N30"/>
    <mergeCell ref="B21:F21"/>
    <mergeCell ref="G21:P21"/>
    <mergeCell ref="B23:B24"/>
    <mergeCell ref="C23:N23"/>
    <mergeCell ref="O23:O24"/>
    <mergeCell ref="P23:P24"/>
    <mergeCell ref="C24:N24"/>
    <mergeCell ref="C25:N25"/>
    <mergeCell ref="C26:N26"/>
    <mergeCell ref="C27:N27"/>
    <mergeCell ref="C28:N28"/>
    <mergeCell ref="C29:N29"/>
    <mergeCell ref="C41:N41"/>
    <mergeCell ref="C31:N31"/>
    <mergeCell ref="C32:N32"/>
    <mergeCell ref="C33:N33"/>
    <mergeCell ref="C34:N34"/>
    <mergeCell ref="C35:N35"/>
    <mergeCell ref="C36:N36"/>
    <mergeCell ref="C37:N37"/>
    <mergeCell ref="C38:N38"/>
    <mergeCell ref="C39:N39"/>
    <mergeCell ref="C40:N40"/>
    <mergeCell ref="C47:N47"/>
    <mergeCell ref="C48:N48"/>
    <mergeCell ref="C49:N49"/>
    <mergeCell ref="C50:N50"/>
    <mergeCell ref="C51:N51"/>
    <mergeCell ref="C42:N42"/>
    <mergeCell ref="C43:N43"/>
    <mergeCell ref="C44:N44"/>
    <mergeCell ref="C45:N45"/>
    <mergeCell ref="C46:N46"/>
    <mergeCell ref="C58:N58"/>
    <mergeCell ref="C59:N59"/>
    <mergeCell ref="C60:N60"/>
    <mergeCell ref="C61:N61"/>
    <mergeCell ref="C52:N52"/>
    <mergeCell ref="C53:N53"/>
    <mergeCell ref="C54:N54"/>
    <mergeCell ref="C55:N55"/>
    <mergeCell ref="C56:N56"/>
    <mergeCell ref="C57:N57"/>
    <mergeCell ref="C71:H71"/>
    <mergeCell ref="I71:J71"/>
    <mergeCell ref="K71:M71"/>
    <mergeCell ref="C62:N62"/>
    <mergeCell ref="C63:N63"/>
    <mergeCell ref="C64:N64"/>
    <mergeCell ref="C65:N65"/>
    <mergeCell ref="C66:N66"/>
    <mergeCell ref="C67:N67"/>
    <mergeCell ref="C68:N68"/>
    <mergeCell ref="C69:N69"/>
    <mergeCell ref="C70:H70"/>
    <mergeCell ref="I70:J70"/>
    <mergeCell ref="K70:M70"/>
  </mergeCells>
  <hyperlinks>
    <hyperlink ref="D16" r:id="rId1" xr:uid="{08077898-0C3B-419F-9E84-5E999229436A}"/>
    <hyperlink ref="D15" r:id="rId2" xr:uid="{F2EE0429-76E2-4742-8FDF-8700BAAB691E}"/>
    <hyperlink ref="O26" r:id="rId3" xr:uid="{221BA127-403C-4111-8C1D-DAAD3247055A}"/>
    <hyperlink ref="O28" r:id="rId4" xr:uid="{DDC1654C-5FB6-4A28-B641-DB41251B4E48}"/>
    <hyperlink ref="O29" r:id="rId5" xr:uid="{9C69C6A1-FD35-4D32-9B62-AE55879E1659}"/>
    <hyperlink ref="O36" r:id="rId6" xr:uid="{FEC5070F-6B33-4DCD-A753-20B7D1F79509}"/>
    <hyperlink ref="O38" r:id="rId7" xr:uid="{DE955148-11EA-473D-8A4C-D88CEDE1AACD}"/>
    <hyperlink ref="O39" r:id="rId8" xr:uid="{D482E323-5C0F-494B-B7D3-02FD280442BA}"/>
    <hyperlink ref="O41" r:id="rId9" xr:uid="{111ED36C-4821-4235-BE2C-77FD1D2D29AD}"/>
    <hyperlink ref="O44" r:id="rId10" xr:uid="{06ECC49D-2A2F-4586-8136-7099EE493BD9}"/>
    <hyperlink ref="O46" r:id="rId11" xr:uid="{12C4DA2D-B0BB-4237-83FB-FAE6A1EF9339}"/>
    <hyperlink ref="O47" r:id="rId12" xr:uid="{31638509-96BE-457F-B808-17436DFD1190}"/>
    <hyperlink ref="O52" r:id="rId13" xr:uid="{01C579A3-93CD-4F89-8741-2CB82245FFED}"/>
    <hyperlink ref="O69" r:id="rId14" xr:uid="{A4A1DA83-2967-4055-AEF6-F82BE0FF795C}"/>
  </hyperlinks>
  <pageMargins left="0.7" right="0.7" top="0.75" bottom="0.75" header="0.3" footer="0.3"/>
  <pageSetup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0"/>
  <sheetViews>
    <sheetView topLeftCell="A89" workbookViewId="0">
      <selection activeCell="D92" sqref="D92:D108"/>
    </sheetView>
  </sheetViews>
  <sheetFormatPr baseColWidth="10" defaultRowHeight="15" x14ac:dyDescent="0.25"/>
  <cols>
    <col min="2" max="2" width="28.28515625" customWidth="1"/>
    <col min="3" max="3" width="41.5703125" style="84" customWidth="1"/>
    <col min="4" max="4" width="35.5703125" customWidth="1"/>
  </cols>
  <sheetData>
    <row r="1" spans="1:7" ht="15.75" thickBot="1" x14ac:dyDescent="0.3">
      <c r="B1" s="65"/>
      <c r="C1" s="65"/>
    </row>
    <row r="2" spans="1:7" x14ac:dyDescent="0.25">
      <c r="B2" s="513" t="s">
        <v>1</v>
      </c>
      <c r="C2" s="483" t="s">
        <v>156</v>
      </c>
      <c r="D2" s="484"/>
      <c r="E2" s="49"/>
      <c r="F2" s="50"/>
      <c r="G2" s="51"/>
    </row>
    <row r="3" spans="1:7" x14ac:dyDescent="0.25">
      <c r="B3" s="514"/>
      <c r="C3" s="485"/>
      <c r="D3" s="486"/>
      <c r="E3" s="52"/>
      <c r="F3" s="2"/>
      <c r="G3" s="53"/>
    </row>
    <row r="4" spans="1:7" x14ac:dyDescent="0.25">
      <c r="B4" s="514"/>
      <c r="C4" s="485"/>
      <c r="D4" s="486"/>
      <c r="E4" s="52"/>
      <c r="F4" s="2"/>
      <c r="G4" s="53"/>
    </row>
    <row r="5" spans="1:7" x14ac:dyDescent="0.25">
      <c r="B5" s="514"/>
      <c r="C5" s="516"/>
      <c r="D5" s="517"/>
      <c r="E5" s="52"/>
      <c r="F5" s="2"/>
      <c r="G5" s="53"/>
    </row>
    <row r="6" spans="1:7" x14ac:dyDescent="0.25">
      <c r="B6" s="514"/>
      <c r="C6" s="518" t="str">
        <f>PORTADA!D10</f>
        <v>INSTITUTO NACIONAL PARA CIEGOS INCI</v>
      </c>
      <c r="D6" s="519"/>
      <c r="E6" s="52"/>
      <c r="F6" s="2"/>
      <c r="G6" s="53"/>
    </row>
    <row r="7" spans="1:7" x14ac:dyDescent="0.25">
      <c r="B7" s="514"/>
      <c r="C7" s="520"/>
      <c r="D7" s="521"/>
      <c r="E7" s="52"/>
      <c r="F7" s="2"/>
      <c r="G7" s="53"/>
    </row>
    <row r="8" spans="1:7" x14ac:dyDescent="0.25">
      <c r="B8" s="514"/>
      <c r="C8" s="520"/>
      <c r="D8" s="521"/>
      <c r="E8" s="52"/>
      <c r="F8" s="2"/>
      <c r="G8" s="53"/>
    </row>
    <row r="9" spans="1:7" ht="15.75" thickBot="1" x14ac:dyDescent="0.3">
      <c r="B9" s="515"/>
      <c r="C9" s="522"/>
      <c r="D9" s="523"/>
      <c r="E9" s="67"/>
      <c r="F9" s="68"/>
      <c r="G9" s="69"/>
    </row>
    <row r="10" spans="1:7" ht="15.75" thickBot="1" x14ac:dyDescent="0.3">
      <c r="B10" s="65"/>
      <c r="C10" s="65"/>
    </row>
    <row r="11" spans="1:7" ht="15.75" thickBot="1" x14ac:dyDescent="0.3">
      <c r="B11" s="70" t="s">
        <v>157</v>
      </c>
      <c r="C11" s="71" t="s">
        <v>158</v>
      </c>
      <c r="D11" s="72" t="s">
        <v>159</v>
      </c>
    </row>
    <row r="12" spans="1:7" ht="15.75" customHeight="1" x14ac:dyDescent="0.25">
      <c r="A12" s="73"/>
      <c r="B12" s="500" t="s">
        <v>160</v>
      </c>
      <c r="C12" s="330" t="s">
        <v>161</v>
      </c>
      <c r="D12" s="502" t="s">
        <v>1296</v>
      </c>
      <c r="E12" s="73"/>
      <c r="F12" s="73"/>
      <c r="G12" s="73"/>
    </row>
    <row r="13" spans="1:7" ht="31.5" x14ac:dyDescent="0.25">
      <c r="A13" s="73"/>
      <c r="B13" s="500"/>
      <c r="C13" s="329" t="s">
        <v>162</v>
      </c>
      <c r="D13" s="503"/>
      <c r="E13" s="73"/>
      <c r="F13" s="73"/>
      <c r="G13" s="73"/>
    </row>
    <row r="14" spans="1:7" ht="31.5" x14ac:dyDescent="0.25">
      <c r="A14" s="73"/>
      <c r="B14" s="500"/>
      <c r="C14" s="329" t="s">
        <v>163</v>
      </c>
      <c r="D14" s="503"/>
      <c r="E14" s="73"/>
      <c r="F14" s="73"/>
      <c r="G14" s="73"/>
    </row>
    <row r="15" spans="1:7" ht="15.75" customHeight="1" x14ac:dyDescent="0.25">
      <c r="A15" s="73"/>
      <c r="B15" s="500"/>
      <c r="C15" s="330" t="s">
        <v>164</v>
      </c>
      <c r="D15" s="503"/>
      <c r="E15" s="73"/>
      <c r="F15" s="73"/>
      <c r="G15" s="73"/>
    </row>
    <row r="16" spans="1:7" ht="15.75" customHeight="1" x14ac:dyDescent="0.25">
      <c r="A16" s="73"/>
      <c r="B16" s="500"/>
      <c r="C16" s="79" t="s">
        <v>165</v>
      </c>
      <c r="D16" s="503"/>
      <c r="E16" s="73"/>
      <c r="F16" s="73"/>
      <c r="G16" s="73"/>
    </row>
    <row r="17" spans="1:7" ht="32.25" thickBot="1" x14ac:dyDescent="0.3">
      <c r="A17" s="73"/>
      <c r="B17" s="501"/>
      <c r="C17" s="80" t="s">
        <v>166</v>
      </c>
      <c r="D17" s="504"/>
      <c r="E17" s="73"/>
      <c r="F17" s="73"/>
      <c r="G17" s="73"/>
    </row>
    <row r="18" spans="1:7" ht="15.75" customHeight="1" x14ac:dyDescent="0.25">
      <c r="A18" s="73"/>
      <c r="B18" s="505" t="s">
        <v>167</v>
      </c>
      <c r="C18" s="327" t="s">
        <v>168</v>
      </c>
      <c r="D18" s="502" t="s">
        <v>1297</v>
      </c>
      <c r="E18" s="73"/>
      <c r="F18" s="73"/>
      <c r="G18" s="73"/>
    </row>
    <row r="19" spans="1:7" ht="16.5" customHeight="1" thickBot="1" x14ac:dyDescent="0.3">
      <c r="A19" s="73"/>
      <c r="B19" s="512"/>
      <c r="C19" s="328" t="s">
        <v>169</v>
      </c>
      <c r="D19" s="504"/>
      <c r="E19" s="73"/>
      <c r="F19" s="73"/>
      <c r="G19" s="73"/>
    </row>
    <row r="20" spans="1:7" ht="15.75" x14ac:dyDescent="0.25">
      <c r="A20" s="73"/>
      <c r="B20" s="499" t="s">
        <v>170</v>
      </c>
      <c r="C20" s="81" t="s">
        <v>29</v>
      </c>
      <c r="D20" s="502" t="s">
        <v>1298</v>
      </c>
      <c r="E20" s="73"/>
      <c r="F20" s="73"/>
      <c r="G20" s="73"/>
    </row>
    <row r="21" spans="1:7" ht="31.5" x14ac:dyDescent="0.25">
      <c r="A21" s="73"/>
      <c r="B21" s="500"/>
      <c r="C21" s="78" t="s">
        <v>171</v>
      </c>
      <c r="D21" s="503"/>
      <c r="E21" s="73"/>
      <c r="F21" s="73"/>
      <c r="G21" s="73"/>
    </row>
    <row r="22" spans="1:7" ht="32.25" thickBot="1" x14ac:dyDescent="0.3">
      <c r="A22" s="73"/>
      <c r="B22" s="501"/>
      <c r="C22" s="74" t="s">
        <v>172</v>
      </c>
      <c r="D22" s="504"/>
      <c r="E22" s="73"/>
      <c r="F22" s="73"/>
      <c r="G22" s="73"/>
    </row>
    <row r="23" spans="1:7" ht="47.25" x14ac:dyDescent="0.25">
      <c r="A23" s="73"/>
      <c r="B23" s="499" t="s">
        <v>173</v>
      </c>
      <c r="C23" s="81" t="s">
        <v>174</v>
      </c>
      <c r="D23" s="502" t="s">
        <v>1299</v>
      </c>
      <c r="E23" s="73"/>
      <c r="F23" s="73"/>
      <c r="G23" s="73"/>
    </row>
    <row r="24" spans="1:7" ht="31.5" x14ac:dyDescent="0.25">
      <c r="A24" s="73"/>
      <c r="B24" s="500"/>
      <c r="C24" s="78" t="s">
        <v>175</v>
      </c>
      <c r="D24" s="503"/>
      <c r="E24" s="73"/>
      <c r="F24" s="73"/>
      <c r="G24" s="73"/>
    </row>
    <row r="25" spans="1:7" ht="31.5" x14ac:dyDescent="0.25">
      <c r="A25" s="73"/>
      <c r="B25" s="500"/>
      <c r="C25" s="78" t="s">
        <v>176</v>
      </c>
      <c r="D25" s="503"/>
      <c r="E25" s="73"/>
      <c r="F25" s="73"/>
      <c r="G25" s="73"/>
    </row>
    <row r="26" spans="1:7" ht="31.5" x14ac:dyDescent="0.25">
      <c r="A26" s="73"/>
      <c r="B26" s="500"/>
      <c r="C26" s="78" t="s">
        <v>177</v>
      </c>
      <c r="D26" s="503"/>
      <c r="E26" s="73"/>
      <c r="F26" s="73"/>
      <c r="G26" s="73"/>
    </row>
    <row r="27" spans="1:7" ht="47.25" x14ac:dyDescent="0.25">
      <c r="A27" s="73"/>
      <c r="B27" s="500"/>
      <c r="C27" s="78" t="s">
        <v>178</v>
      </c>
      <c r="D27" s="503"/>
      <c r="E27" s="73"/>
      <c r="F27" s="73"/>
      <c r="G27" s="73"/>
    </row>
    <row r="28" spans="1:7" ht="15.75" x14ac:dyDescent="0.25">
      <c r="A28" s="73"/>
      <c r="B28" s="500"/>
      <c r="C28" s="78" t="s">
        <v>179</v>
      </c>
      <c r="D28" s="503"/>
      <c r="E28" s="73"/>
      <c r="F28" s="73"/>
      <c r="G28" s="73"/>
    </row>
    <row r="29" spans="1:7" ht="32.25" thickBot="1" x14ac:dyDescent="0.3">
      <c r="A29" s="73"/>
      <c r="B29" s="501"/>
      <c r="C29" s="74" t="s">
        <v>180</v>
      </c>
      <c r="D29" s="504"/>
      <c r="E29" s="73"/>
      <c r="F29" s="73"/>
      <c r="G29" s="73"/>
    </row>
    <row r="30" spans="1:7" ht="15.75" x14ac:dyDescent="0.25">
      <c r="A30" s="73"/>
      <c r="B30" s="505" t="s">
        <v>181</v>
      </c>
      <c r="C30" s="81" t="s">
        <v>21</v>
      </c>
      <c r="D30" s="502" t="s">
        <v>1300</v>
      </c>
      <c r="E30" s="73"/>
      <c r="F30" s="73"/>
      <c r="G30" s="73"/>
    </row>
    <row r="31" spans="1:7" ht="15.75" x14ac:dyDescent="0.25">
      <c r="A31" s="73"/>
      <c r="B31" s="506"/>
      <c r="C31" s="78" t="s">
        <v>182</v>
      </c>
      <c r="D31" s="503"/>
      <c r="E31" s="73"/>
      <c r="F31" s="73"/>
      <c r="G31" s="73"/>
    </row>
    <row r="32" spans="1:7" ht="15.75" x14ac:dyDescent="0.25">
      <c r="A32" s="73"/>
      <c r="B32" s="506"/>
      <c r="C32" s="78" t="s">
        <v>183</v>
      </c>
      <c r="D32" s="503"/>
      <c r="E32" s="73"/>
      <c r="F32" s="73"/>
      <c r="G32" s="73"/>
    </row>
    <row r="33" spans="1:7" ht="15.75" x14ac:dyDescent="0.25">
      <c r="A33" s="73"/>
      <c r="B33" s="506"/>
      <c r="C33" s="78" t="s">
        <v>184</v>
      </c>
      <c r="D33" s="511"/>
      <c r="E33" s="73"/>
      <c r="F33" s="73"/>
      <c r="G33" s="73"/>
    </row>
    <row r="34" spans="1:7" ht="16.5" thickBot="1" x14ac:dyDescent="0.3">
      <c r="A34" s="73"/>
      <c r="B34" s="507"/>
      <c r="C34" s="74" t="s">
        <v>185</v>
      </c>
      <c r="D34" s="74" t="s">
        <v>1301</v>
      </c>
      <c r="E34" s="73"/>
      <c r="F34" s="73"/>
      <c r="G34" s="73"/>
    </row>
    <row r="35" spans="1:7" ht="31.5" x14ac:dyDescent="0.25">
      <c r="A35" s="73"/>
      <c r="B35" s="499" t="s">
        <v>186</v>
      </c>
      <c r="C35" s="81" t="s">
        <v>187</v>
      </c>
      <c r="D35" s="502" t="s">
        <v>1302</v>
      </c>
      <c r="E35" s="73"/>
      <c r="F35" s="73"/>
      <c r="G35" s="73"/>
    </row>
    <row r="36" spans="1:7" ht="31.5" x14ac:dyDescent="0.25">
      <c r="A36" s="73"/>
      <c r="B36" s="500"/>
      <c r="C36" s="77" t="s">
        <v>188</v>
      </c>
      <c r="D36" s="503"/>
      <c r="E36" s="73"/>
      <c r="F36" s="73"/>
      <c r="G36" s="73"/>
    </row>
    <row r="37" spans="1:7" ht="15.75" x14ac:dyDescent="0.25">
      <c r="A37" s="73"/>
      <c r="B37" s="500"/>
      <c r="C37" s="77" t="s">
        <v>189</v>
      </c>
      <c r="D37" s="503"/>
      <c r="E37" s="73"/>
      <c r="F37" s="73"/>
      <c r="G37" s="73"/>
    </row>
    <row r="38" spans="1:7" ht="15.75" x14ac:dyDescent="0.25">
      <c r="A38" s="73"/>
      <c r="B38" s="500"/>
      <c r="C38" s="78" t="s">
        <v>190</v>
      </c>
      <c r="D38" s="503"/>
      <c r="E38" s="73"/>
      <c r="F38" s="73"/>
      <c r="G38" s="73"/>
    </row>
    <row r="39" spans="1:7" ht="15.75" x14ac:dyDescent="0.25">
      <c r="A39" s="73"/>
      <c r="B39" s="500"/>
      <c r="C39" s="78" t="s">
        <v>191</v>
      </c>
      <c r="D39" s="503"/>
      <c r="E39" s="73"/>
      <c r="F39" s="73"/>
      <c r="G39" s="73"/>
    </row>
    <row r="40" spans="1:7" ht="15.75" x14ac:dyDescent="0.25">
      <c r="A40" s="73"/>
      <c r="B40" s="500"/>
      <c r="C40" s="78" t="s">
        <v>192</v>
      </c>
      <c r="D40" s="503"/>
      <c r="E40" s="73"/>
      <c r="F40" s="73"/>
      <c r="G40" s="73"/>
    </row>
    <row r="41" spans="1:7" ht="15.75" x14ac:dyDescent="0.25">
      <c r="A41" s="73"/>
      <c r="B41" s="500"/>
      <c r="C41" s="77" t="s">
        <v>193</v>
      </c>
      <c r="D41" s="503"/>
      <c r="E41" s="73"/>
      <c r="F41" s="73"/>
      <c r="G41" s="73"/>
    </row>
    <row r="42" spans="1:7" ht="15.75" x14ac:dyDescent="0.25">
      <c r="A42" s="73"/>
      <c r="B42" s="500"/>
      <c r="C42" s="77" t="s">
        <v>164</v>
      </c>
      <c r="D42" s="503"/>
      <c r="E42" s="73"/>
      <c r="F42" s="73"/>
      <c r="G42" s="73"/>
    </row>
    <row r="43" spans="1:7" ht="31.5" x14ac:dyDescent="0.25">
      <c r="A43" s="73"/>
      <c r="B43" s="500"/>
      <c r="C43" s="78" t="s">
        <v>194</v>
      </c>
      <c r="D43" s="503"/>
      <c r="E43" s="73"/>
      <c r="F43" s="73"/>
      <c r="G43" s="73"/>
    </row>
    <row r="44" spans="1:7" ht="15.75" x14ac:dyDescent="0.25">
      <c r="A44" s="73"/>
      <c r="B44" s="500"/>
      <c r="C44" s="77" t="s">
        <v>17</v>
      </c>
      <c r="D44" s="503"/>
      <c r="E44" s="73"/>
      <c r="F44" s="73"/>
      <c r="G44" s="73"/>
    </row>
    <row r="45" spans="1:7" ht="15.75" x14ac:dyDescent="0.25">
      <c r="A45" s="73"/>
      <c r="B45" s="500"/>
      <c r="C45" s="77" t="s">
        <v>19</v>
      </c>
      <c r="D45" s="503"/>
      <c r="E45" s="73"/>
      <c r="F45" s="73"/>
      <c r="G45" s="73"/>
    </row>
    <row r="46" spans="1:7" ht="15.75" x14ac:dyDescent="0.25">
      <c r="A46" s="73"/>
      <c r="B46" s="500"/>
      <c r="C46" s="77" t="s">
        <v>21</v>
      </c>
      <c r="D46" s="503"/>
      <c r="E46" s="73"/>
      <c r="F46" s="73"/>
      <c r="G46" s="73"/>
    </row>
    <row r="47" spans="1:7" ht="15.75" x14ac:dyDescent="0.25">
      <c r="A47" s="73"/>
      <c r="B47" s="500"/>
      <c r="C47" s="77" t="s">
        <v>23</v>
      </c>
      <c r="D47" s="503"/>
      <c r="E47" s="73"/>
      <c r="F47" s="73"/>
      <c r="G47" s="73"/>
    </row>
    <row r="48" spans="1:7" ht="31.5" x14ac:dyDescent="0.25">
      <c r="A48" s="73"/>
      <c r="B48" s="500"/>
      <c r="C48" s="78" t="s">
        <v>195</v>
      </c>
      <c r="D48" s="503"/>
      <c r="E48" s="73"/>
      <c r="F48" s="73"/>
      <c r="G48" s="73"/>
    </row>
    <row r="49" spans="1:7" ht="31.5" x14ac:dyDescent="0.25">
      <c r="A49" s="73"/>
      <c r="B49" s="500"/>
      <c r="C49" s="78" t="s">
        <v>196</v>
      </c>
      <c r="D49" s="503"/>
      <c r="E49" s="73"/>
      <c r="F49" s="73"/>
      <c r="G49" s="73"/>
    </row>
    <row r="50" spans="1:7" ht="15.75" x14ac:dyDescent="0.25">
      <c r="A50" s="73"/>
      <c r="B50" s="500"/>
      <c r="C50" s="78" t="s">
        <v>197</v>
      </c>
      <c r="D50" s="503"/>
      <c r="E50" s="73"/>
      <c r="F50" s="73"/>
      <c r="G50" s="73"/>
    </row>
    <row r="51" spans="1:7" ht="15.75" x14ac:dyDescent="0.25">
      <c r="A51" s="73"/>
      <c r="B51" s="500"/>
      <c r="C51" s="78" t="s">
        <v>198</v>
      </c>
      <c r="D51" s="503"/>
      <c r="E51" s="73"/>
      <c r="F51" s="73"/>
      <c r="G51" s="73"/>
    </row>
    <row r="52" spans="1:7" ht="31.5" x14ac:dyDescent="0.25">
      <c r="A52" s="73"/>
      <c r="B52" s="500"/>
      <c r="C52" s="78" t="s">
        <v>199</v>
      </c>
      <c r="D52" s="503"/>
      <c r="E52" s="73"/>
      <c r="F52" s="73"/>
      <c r="G52" s="73"/>
    </row>
    <row r="53" spans="1:7" ht="31.5" x14ac:dyDescent="0.25">
      <c r="A53" s="73"/>
      <c r="B53" s="500"/>
      <c r="C53" s="78" t="s">
        <v>200</v>
      </c>
      <c r="D53" s="503"/>
      <c r="E53" s="73"/>
      <c r="F53" s="73"/>
      <c r="G53" s="73"/>
    </row>
    <row r="54" spans="1:7" ht="15.75" x14ac:dyDescent="0.25">
      <c r="A54" s="73"/>
      <c r="B54" s="500"/>
      <c r="C54" s="78" t="s">
        <v>201</v>
      </c>
      <c r="D54" s="503"/>
      <c r="E54" s="73"/>
      <c r="F54" s="73"/>
      <c r="G54" s="73"/>
    </row>
    <row r="55" spans="1:7" ht="15.75" x14ac:dyDescent="0.25">
      <c r="A55" s="73"/>
      <c r="B55" s="500"/>
      <c r="C55" s="78" t="s">
        <v>202</v>
      </c>
      <c r="D55" s="503"/>
      <c r="E55" s="73"/>
      <c r="F55" s="73"/>
      <c r="G55" s="73"/>
    </row>
    <row r="56" spans="1:7" ht="15.75" x14ac:dyDescent="0.25">
      <c r="A56" s="73"/>
      <c r="B56" s="500"/>
      <c r="C56" s="78" t="s">
        <v>203</v>
      </c>
      <c r="D56" s="503"/>
      <c r="E56" s="73"/>
      <c r="F56" s="73"/>
      <c r="G56" s="73"/>
    </row>
    <row r="57" spans="1:7" ht="15.75" x14ac:dyDescent="0.25">
      <c r="A57" s="73"/>
      <c r="B57" s="500"/>
      <c r="C57" s="78" t="s">
        <v>204</v>
      </c>
      <c r="D57" s="503"/>
      <c r="E57" s="73"/>
      <c r="F57" s="73"/>
      <c r="G57" s="73"/>
    </row>
    <row r="58" spans="1:7" ht="15.75" x14ac:dyDescent="0.25">
      <c r="A58" s="73"/>
      <c r="B58" s="500"/>
      <c r="C58" s="78" t="s">
        <v>205</v>
      </c>
      <c r="D58" s="503"/>
      <c r="E58" s="73"/>
      <c r="F58" s="73"/>
      <c r="G58" s="73"/>
    </row>
    <row r="59" spans="1:7" ht="15.75" x14ac:dyDescent="0.25">
      <c r="A59" s="73"/>
      <c r="B59" s="500"/>
      <c r="C59" s="78" t="s">
        <v>206</v>
      </c>
      <c r="D59" s="503"/>
      <c r="E59" s="73"/>
      <c r="F59" s="73"/>
      <c r="G59" s="73"/>
    </row>
    <row r="60" spans="1:7" ht="15.75" x14ac:dyDescent="0.25">
      <c r="A60" s="73"/>
      <c r="B60" s="500"/>
      <c r="C60" s="78" t="s">
        <v>207</v>
      </c>
      <c r="D60" s="503"/>
      <c r="E60" s="73"/>
      <c r="F60" s="73"/>
      <c r="G60" s="73"/>
    </row>
    <row r="61" spans="1:7" ht="31.5" x14ac:dyDescent="0.25">
      <c r="A61" s="73"/>
      <c r="B61" s="500"/>
      <c r="C61" s="78" t="s">
        <v>208</v>
      </c>
      <c r="D61" s="503"/>
      <c r="E61" s="73"/>
      <c r="F61" s="73"/>
      <c r="G61" s="73"/>
    </row>
    <row r="62" spans="1:7" ht="31.5" x14ac:dyDescent="0.25">
      <c r="A62" s="73"/>
      <c r="B62" s="500"/>
      <c r="C62" s="78" t="s">
        <v>209</v>
      </c>
      <c r="D62" s="503"/>
      <c r="E62" s="73"/>
      <c r="F62" s="73"/>
      <c r="G62" s="73"/>
    </row>
    <row r="63" spans="1:7" ht="15.75" x14ac:dyDescent="0.25">
      <c r="A63" s="73"/>
      <c r="B63" s="500"/>
      <c r="C63" s="78" t="s">
        <v>210</v>
      </c>
      <c r="D63" s="503"/>
      <c r="E63" s="73"/>
      <c r="F63" s="73"/>
      <c r="G63" s="73"/>
    </row>
    <row r="64" spans="1:7" ht="31.5" x14ac:dyDescent="0.25">
      <c r="A64" s="73"/>
      <c r="B64" s="500"/>
      <c r="C64" s="78" t="s">
        <v>211</v>
      </c>
      <c r="D64" s="503"/>
      <c r="E64" s="73"/>
      <c r="F64" s="73"/>
      <c r="G64" s="73"/>
    </row>
    <row r="65" spans="1:7" ht="31.5" x14ac:dyDescent="0.25">
      <c r="A65" s="73"/>
      <c r="B65" s="500"/>
      <c r="C65" s="78" t="s">
        <v>212</v>
      </c>
      <c r="D65" s="503"/>
      <c r="E65" s="73"/>
      <c r="F65" s="73"/>
      <c r="G65" s="73"/>
    </row>
    <row r="66" spans="1:7" ht="31.5" x14ac:dyDescent="0.25">
      <c r="A66" s="73"/>
      <c r="B66" s="500"/>
      <c r="C66" s="78" t="s">
        <v>213</v>
      </c>
      <c r="D66" s="503"/>
      <c r="E66" s="73"/>
      <c r="F66" s="73"/>
      <c r="G66" s="73"/>
    </row>
    <row r="67" spans="1:7" ht="15.75" x14ac:dyDescent="0.25">
      <c r="A67" s="73"/>
      <c r="B67" s="500"/>
      <c r="C67" s="77" t="s">
        <v>25</v>
      </c>
      <c r="D67" s="503"/>
      <c r="E67" s="73"/>
      <c r="F67" s="73"/>
      <c r="G67" s="73"/>
    </row>
    <row r="68" spans="1:7" ht="15.75" x14ac:dyDescent="0.25">
      <c r="A68" s="73"/>
      <c r="B68" s="500"/>
      <c r="C68" s="78" t="s">
        <v>214</v>
      </c>
      <c r="D68" s="503"/>
      <c r="E68" s="73"/>
      <c r="F68" s="73"/>
      <c r="G68" s="73"/>
    </row>
    <row r="69" spans="1:7" ht="15.75" x14ac:dyDescent="0.25">
      <c r="A69" s="73"/>
      <c r="B69" s="500"/>
      <c r="C69" s="78" t="s">
        <v>215</v>
      </c>
      <c r="D69" s="503"/>
      <c r="E69" s="73"/>
      <c r="F69" s="73"/>
      <c r="G69" s="73"/>
    </row>
    <row r="70" spans="1:7" ht="31.5" x14ac:dyDescent="0.25">
      <c r="A70" s="73"/>
      <c r="B70" s="500"/>
      <c r="C70" s="77" t="s">
        <v>27</v>
      </c>
      <c r="D70" s="503"/>
      <c r="E70" s="73"/>
      <c r="F70" s="73"/>
      <c r="G70" s="73"/>
    </row>
    <row r="71" spans="1:7" ht="31.5" x14ac:dyDescent="0.25">
      <c r="A71" s="73"/>
      <c r="B71" s="500"/>
      <c r="C71" s="78" t="s">
        <v>216</v>
      </c>
      <c r="D71" s="503"/>
      <c r="E71" s="73"/>
      <c r="F71" s="73"/>
      <c r="G71" s="73"/>
    </row>
    <row r="72" spans="1:7" ht="31.5" x14ac:dyDescent="0.25">
      <c r="A72" s="73"/>
      <c r="B72" s="500"/>
      <c r="C72" s="78" t="s">
        <v>217</v>
      </c>
      <c r="D72" s="503"/>
      <c r="E72" s="73"/>
      <c r="F72" s="73"/>
      <c r="G72" s="73"/>
    </row>
    <row r="73" spans="1:7" ht="15.75" x14ac:dyDescent="0.25">
      <c r="A73" s="73"/>
      <c r="B73" s="500"/>
      <c r="C73" s="78" t="s">
        <v>218</v>
      </c>
      <c r="D73" s="503"/>
      <c r="E73" s="73"/>
      <c r="F73" s="73"/>
      <c r="G73" s="73"/>
    </row>
    <row r="74" spans="1:7" ht="31.5" x14ac:dyDescent="0.25">
      <c r="A74" s="73"/>
      <c r="B74" s="500"/>
      <c r="C74" s="77" t="s">
        <v>31</v>
      </c>
      <c r="D74" s="503"/>
      <c r="E74" s="73"/>
      <c r="F74" s="73"/>
      <c r="G74" s="73"/>
    </row>
    <row r="75" spans="1:7" ht="31.5" x14ac:dyDescent="0.25">
      <c r="A75" s="73"/>
      <c r="B75" s="500"/>
      <c r="C75" s="78" t="s">
        <v>219</v>
      </c>
      <c r="D75" s="503"/>
      <c r="E75" s="73"/>
      <c r="F75" s="73"/>
      <c r="G75" s="73"/>
    </row>
    <row r="76" spans="1:7" ht="15.75" x14ac:dyDescent="0.25">
      <c r="A76" s="73"/>
      <c r="B76" s="500"/>
      <c r="C76" s="78" t="s">
        <v>220</v>
      </c>
      <c r="D76" s="503"/>
      <c r="E76" s="73"/>
      <c r="F76" s="73"/>
      <c r="G76" s="73"/>
    </row>
    <row r="77" spans="1:7" ht="31.5" x14ac:dyDescent="0.25">
      <c r="A77" s="73"/>
      <c r="B77" s="500"/>
      <c r="C77" s="78" t="s">
        <v>221</v>
      </c>
      <c r="D77" s="503"/>
      <c r="E77" s="73"/>
      <c r="F77" s="73"/>
      <c r="G77" s="73"/>
    </row>
    <row r="78" spans="1:7" ht="47.25" x14ac:dyDescent="0.25">
      <c r="A78" s="73"/>
      <c r="B78" s="500"/>
      <c r="C78" s="78" t="s">
        <v>222</v>
      </c>
      <c r="D78" s="503"/>
      <c r="E78" s="73"/>
      <c r="F78" s="73"/>
      <c r="G78" s="73"/>
    </row>
    <row r="79" spans="1:7" ht="15.75" x14ac:dyDescent="0.25">
      <c r="A79" s="73"/>
      <c r="B79" s="500"/>
      <c r="C79" s="78" t="s">
        <v>223</v>
      </c>
      <c r="D79" s="503"/>
      <c r="E79" s="73"/>
      <c r="F79" s="73"/>
      <c r="G79" s="73"/>
    </row>
    <row r="80" spans="1:7" ht="31.5" x14ac:dyDescent="0.25">
      <c r="A80" s="73"/>
      <c r="B80" s="500"/>
      <c r="C80" s="78" t="s">
        <v>224</v>
      </c>
      <c r="D80" s="503"/>
      <c r="E80" s="73"/>
      <c r="F80" s="73"/>
      <c r="G80" s="73"/>
    </row>
    <row r="81" spans="1:7" ht="15.75" x14ac:dyDescent="0.25">
      <c r="A81" s="73"/>
      <c r="B81" s="500"/>
      <c r="C81" s="78" t="s">
        <v>225</v>
      </c>
      <c r="D81" s="503"/>
      <c r="E81" s="73"/>
      <c r="F81" s="73"/>
      <c r="G81" s="73"/>
    </row>
    <row r="82" spans="1:7" ht="31.5" x14ac:dyDescent="0.25">
      <c r="A82" s="73"/>
      <c r="B82" s="500"/>
      <c r="C82" s="78" t="s">
        <v>226</v>
      </c>
      <c r="D82" s="503"/>
      <c r="E82" s="73"/>
      <c r="F82" s="73"/>
      <c r="G82" s="73"/>
    </row>
    <row r="83" spans="1:7" ht="31.5" x14ac:dyDescent="0.25">
      <c r="A83" s="73"/>
      <c r="B83" s="500"/>
      <c r="C83" s="78" t="s">
        <v>227</v>
      </c>
      <c r="D83" s="503"/>
      <c r="E83" s="73"/>
      <c r="F83" s="73"/>
      <c r="G83" s="73"/>
    </row>
    <row r="84" spans="1:7" ht="31.5" x14ac:dyDescent="0.25">
      <c r="A84" s="73"/>
      <c r="B84" s="500"/>
      <c r="C84" s="78" t="s">
        <v>226</v>
      </c>
      <c r="D84" s="503"/>
      <c r="E84" s="73"/>
      <c r="F84" s="73"/>
      <c r="G84" s="73"/>
    </row>
    <row r="85" spans="1:7" ht="78.75" x14ac:dyDescent="0.25">
      <c r="A85" s="73"/>
      <c r="B85" s="500"/>
      <c r="C85" s="82" t="s">
        <v>228</v>
      </c>
      <c r="D85" s="503"/>
      <c r="E85" s="73"/>
      <c r="F85" s="73"/>
      <c r="G85" s="73"/>
    </row>
    <row r="86" spans="1:7" ht="63" x14ac:dyDescent="0.25">
      <c r="A86" s="73"/>
      <c r="B86" s="500"/>
      <c r="C86" s="82" t="s">
        <v>229</v>
      </c>
      <c r="D86" s="503"/>
      <c r="E86" s="73"/>
      <c r="F86" s="73"/>
      <c r="G86" s="73"/>
    </row>
    <row r="87" spans="1:7" ht="63" x14ac:dyDescent="0.25">
      <c r="A87" s="73"/>
      <c r="B87" s="500"/>
      <c r="C87" s="78" t="s">
        <v>230</v>
      </c>
      <c r="D87" s="503"/>
      <c r="E87" s="73"/>
      <c r="F87" s="73"/>
      <c r="G87" s="73"/>
    </row>
    <row r="88" spans="1:7" ht="47.25" x14ac:dyDescent="0.25">
      <c r="A88" s="73"/>
      <c r="B88" s="500"/>
      <c r="C88" s="78" t="s">
        <v>231</v>
      </c>
      <c r="D88" s="503"/>
      <c r="E88" s="73"/>
      <c r="F88" s="73"/>
      <c r="G88" s="73"/>
    </row>
    <row r="89" spans="1:7" ht="31.5" x14ac:dyDescent="0.25">
      <c r="A89" s="73"/>
      <c r="B89" s="500"/>
      <c r="C89" s="78" t="s">
        <v>232</v>
      </c>
      <c r="D89" s="503"/>
      <c r="E89" s="73"/>
      <c r="F89" s="73"/>
      <c r="G89" s="73"/>
    </row>
    <row r="90" spans="1:7" ht="15.75" x14ac:dyDescent="0.25">
      <c r="A90" s="73"/>
      <c r="B90" s="500"/>
      <c r="C90" s="78" t="s">
        <v>233</v>
      </c>
      <c r="D90" s="503"/>
      <c r="E90" s="73"/>
      <c r="F90" s="73"/>
      <c r="G90" s="73"/>
    </row>
    <row r="91" spans="1:7" ht="32.25" thickBot="1" x14ac:dyDescent="0.3">
      <c r="A91" s="73"/>
      <c r="B91" s="501"/>
      <c r="C91" s="74" t="s">
        <v>234</v>
      </c>
      <c r="D91" s="504"/>
      <c r="E91" s="73"/>
      <c r="F91" s="73"/>
      <c r="G91" s="73"/>
    </row>
    <row r="92" spans="1:7" ht="15.75" x14ac:dyDescent="0.25">
      <c r="A92" s="73"/>
      <c r="B92" s="505" t="s">
        <v>235</v>
      </c>
      <c r="C92" s="81" t="s">
        <v>236</v>
      </c>
      <c r="D92" s="508" t="s">
        <v>1484</v>
      </c>
      <c r="E92" s="73"/>
      <c r="F92" s="73"/>
      <c r="G92" s="73"/>
    </row>
    <row r="93" spans="1:7" ht="15.75" x14ac:dyDescent="0.25">
      <c r="A93" s="73"/>
      <c r="B93" s="506"/>
      <c r="C93" s="78" t="s">
        <v>237</v>
      </c>
      <c r="D93" s="509"/>
      <c r="E93" s="73"/>
      <c r="F93" s="73"/>
      <c r="G93" s="73"/>
    </row>
    <row r="94" spans="1:7" ht="15.75" x14ac:dyDescent="0.25">
      <c r="A94" s="73"/>
      <c r="B94" s="506"/>
      <c r="C94" s="78" t="s">
        <v>238</v>
      </c>
      <c r="D94" s="509"/>
      <c r="E94" s="73"/>
      <c r="F94" s="73"/>
      <c r="G94" s="73"/>
    </row>
    <row r="95" spans="1:7" ht="15.75" x14ac:dyDescent="0.25">
      <c r="A95" s="73"/>
      <c r="B95" s="506"/>
      <c r="C95" s="77" t="s">
        <v>17</v>
      </c>
      <c r="D95" s="509"/>
      <c r="E95" s="73"/>
      <c r="F95" s="73"/>
      <c r="G95" s="73"/>
    </row>
    <row r="96" spans="1:7" ht="15.75" x14ac:dyDescent="0.25">
      <c r="A96" s="73"/>
      <c r="B96" s="506"/>
      <c r="C96" s="77" t="s">
        <v>23</v>
      </c>
      <c r="D96" s="509"/>
      <c r="E96" s="73"/>
      <c r="F96" s="73"/>
      <c r="G96" s="73"/>
    </row>
    <row r="97" spans="1:7" ht="31.5" x14ac:dyDescent="0.25">
      <c r="A97" s="73"/>
      <c r="B97" s="506"/>
      <c r="C97" s="78" t="s">
        <v>195</v>
      </c>
      <c r="D97" s="509"/>
      <c r="E97" s="73"/>
      <c r="F97" s="73"/>
      <c r="G97" s="73"/>
    </row>
    <row r="98" spans="1:7" ht="15.75" x14ac:dyDescent="0.25">
      <c r="A98" s="73"/>
      <c r="B98" s="506"/>
      <c r="C98" s="78" t="s">
        <v>201</v>
      </c>
      <c r="D98" s="509"/>
      <c r="E98" s="73"/>
      <c r="F98" s="73"/>
      <c r="G98" s="73"/>
    </row>
    <row r="99" spans="1:7" ht="15.75" x14ac:dyDescent="0.25">
      <c r="A99" s="73"/>
      <c r="B99" s="506"/>
      <c r="C99" s="78" t="s">
        <v>207</v>
      </c>
      <c r="D99" s="509"/>
      <c r="E99" s="73"/>
      <c r="F99" s="73"/>
      <c r="G99" s="73"/>
    </row>
    <row r="100" spans="1:7" ht="31.5" x14ac:dyDescent="0.25">
      <c r="A100" s="73"/>
      <c r="B100" s="506"/>
      <c r="C100" s="78" t="s">
        <v>212</v>
      </c>
      <c r="D100" s="509"/>
      <c r="E100" s="73"/>
      <c r="F100" s="73"/>
      <c r="G100" s="73"/>
    </row>
    <row r="101" spans="1:7" ht="15.75" x14ac:dyDescent="0.25">
      <c r="A101" s="73"/>
      <c r="B101" s="506"/>
      <c r="C101" s="77" t="s">
        <v>25</v>
      </c>
      <c r="D101" s="509"/>
      <c r="E101" s="73"/>
      <c r="F101" s="73"/>
      <c r="G101" s="73"/>
    </row>
    <row r="102" spans="1:7" ht="15.75" x14ac:dyDescent="0.25">
      <c r="A102" s="73"/>
      <c r="B102" s="506"/>
      <c r="C102" s="78" t="s">
        <v>214</v>
      </c>
      <c r="D102" s="509"/>
      <c r="E102" s="73"/>
      <c r="F102" s="73"/>
      <c r="G102" s="73"/>
    </row>
    <row r="103" spans="1:7" ht="15.75" x14ac:dyDescent="0.25">
      <c r="A103" s="73"/>
      <c r="B103" s="506"/>
      <c r="C103" s="78" t="s">
        <v>215</v>
      </c>
      <c r="D103" s="509"/>
      <c r="E103" s="73"/>
      <c r="F103" s="73"/>
      <c r="G103" s="73"/>
    </row>
    <row r="104" spans="1:7" ht="31.5" x14ac:dyDescent="0.25">
      <c r="A104" s="73"/>
      <c r="B104" s="506"/>
      <c r="C104" s="77" t="s">
        <v>27</v>
      </c>
      <c r="D104" s="509"/>
      <c r="E104" s="73"/>
      <c r="F104" s="73"/>
      <c r="G104" s="73"/>
    </row>
    <row r="105" spans="1:7" ht="31.5" x14ac:dyDescent="0.25">
      <c r="A105" s="73"/>
      <c r="B105" s="506"/>
      <c r="C105" s="77" t="s">
        <v>31</v>
      </c>
      <c r="D105" s="509"/>
      <c r="E105" s="73"/>
      <c r="F105" s="73"/>
      <c r="G105" s="73"/>
    </row>
    <row r="106" spans="1:7" ht="15.75" x14ac:dyDescent="0.25">
      <c r="A106" s="73"/>
      <c r="B106" s="506"/>
      <c r="C106" s="79" t="s">
        <v>239</v>
      </c>
      <c r="D106" s="509"/>
      <c r="E106" s="73"/>
      <c r="F106" s="73"/>
      <c r="G106" s="73"/>
    </row>
    <row r="107" spans="1:7" ht="31.5" x14ac:dyDescent="0.25">
      <c r="A107" s="73"/>
      <c r="B107" s="506"/>
      <c r="C107" s="78" t="s">
        <v>240</v>
      </c>
      <c r="D107" s="509"/>
      <c r="E107" s="73"/>
      <c r="F107" s="73"/>
      <c r="G107" s="73"/>
    </row>
    <row r="108" spans="1:7" ht="16.5" thickBot="1" x14ac:dyDescent="0.3">
      <c r="A108" s="73"/>
      <c r="B108" s="507"/>
      <c r="C108" s="74" t="s">
        <v>179</v>
      </c>
      <c r="D108" s="510"/>
      <c r="E108" s="73"/>
      <c r="F108" s="73"/>
      <c r="G108" s="73"/>
    </row>
    <row r="109" spans="1:7" ht="48" thickBot="1" x14ac:dyDescent="0.3">
      <c r="A109" s="73"/>
      <c r="B109" s="75" t="s">
        <v>241</v>
      </c>
      <c r="C109" s="83" t="s">
        <v>242</v>
      </c>
      <c r="D109" s="76" t="s">
        <v>1303</v>
      </c>
      <c r="E109" s="73"/>
      <c r="F109" s="73"/>
      <c r="G109" s="73"/>
    </row>
    <row r="110" spans="1:7" x14ac:dyDescent="0.25">
      <c r="B110" s="65"/>
      <c r="C110" s="65"/>
      <c r="E110" s="2"/>
      <c r="F110" s="2"/>
      <c r="G110" s="2"/>
    </row>
  </sheetData>
  <mergeCells count="17">
    <mergeCell ref="B18:B19"/>
    <mergeCell ref="D18:D19"/>
    <mergeCell ref="B2:B9"/>
    <mergeCell ref="C2:D5"/>
    <mergeCell ref="C6:D9"/>
    <mergeCell ref="B12:B17"/>
    <mergeCell ref="D12:D17"/>
    <mergeCell ref="B35:B91"/>
    <mergeCell ref="D35:D91"/>
    <mergeCell ref="B92:B108"/>
    <mergeCell ref="D92:D108"/>
    <mergeCell ref="B20:B22"/>
    <mergeCell ref="D20:D22"/>
    <mergeCell ref="B23:B29"/>
    <mergeCell ref="D23:D29"/>
    <mergeCell ref="B30:B34"/>
    <mergeCell ref="D30:D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77"/>
  <sheetViews>
    <sheetView topLeftCell="C26" zoomScale="70" zoomScaleNormal="70" workbookViewId="0">
      <selection activeCell="I72" sqref="I72"/>
    </sheetView>
  </sheetViews>
  <sheetFormatPr baseColWidth="10" defaultRowHeight="15" x14ac:dyDescent="0.25"/>
  <cols>
    <col min="1" max="1" width="6.7109375" customWidth="1"/>
    <col min="2" max="2" width="18" customWidth="1"/>
    <col min="3" max="3" width="29.42578125" customWidth="1"/>
    <col min="4" max="4" width="25.28515625" style="58" customWidth="1"/>
    <col min="5" max="5" width="49.28515625" style="58" customWidth="1"/>
    <col min="6" max="6" width="13.42578125" style="58" customWidth="1"/>
    <col min="7" max="7" width="23.85546875" style="58" customWidth="1"/>
    <col min="8" max="8" width="24" style="58" customWidth="1"/>
    <col min="9" max="9" width="79.7109375" style="337" customWidth="1"/>
    <col min="10" max="10" width="27.7109375" style="58" customWidth="1"/>
    <col min="11" max="11" width="17.140625" customWidth="1"/>
    <col min="12" max="12" width="32.140625" customWidth="1"/>
    <col min="13" max="13" width="44.42578125" customWidth="1"/>
    <col min="14" max="18" width="0" hidden="1" customWidth="1"/>
    <col min="19" max="19" width="11.5703125" style="289" hidden="1" customWidth="1"/>
  </cols>
  <sheetData>
    <row r="1" spans="2:22" ht="15.75" thickBot="1" x14ac:dyDescent="0.3">
      <c r="B1" s="1"/>
      <c r="C1" s="1"/>
      <c r="D1" s="186"/>
      <c r="F1" s="57"/>
      <c r="G1" s="186"/>
      <c r="H1" s="57"/>
      <c r="L1" s="57"/>
    </row>
    <row r="2" spans="2:22" ht="15.75" thickBot="1" x14ac:dyDescent="0.3">
      <c r="B2" s="524" t="s">
        <v>1</v>
      </c>
      <c r="C2" s="524"/>
      <c r="D2" s="525" t="s">
        <v>243</v>
      </c>
      <c r="E2" s="525"/>
      <c r="F2" s="525"/>
      <c r="G2" s="525"/>
      <c r="H2" s="525"/>
      <c r="I2" s="525"/>
      <c r="J2" s="525"/>
      <c r="K2" s="525"/>
      <c r="L2" s="526"/>
      <c r="M2" s="526"/>
    </row>
    <row r="3" spans="2:22" ht="15.75" thickBot="1" x14ac:dyDescent="0.3">
      <c r="B3" s="524"/>
      <c r="C3" s="524"/>
      <c r="D3" s="525"/>
      <c r="E3" s="525"/>
      <c r="F3" s="525"/>
      <c r="G3" s="525"/>
      <c r="H3" s="525"/>
      <c r="I3" s="525"/>
      <c r="J3" s="525"/>
      <c r="K3" s="525"/>
      <c r="L3" s="526"/>
      <c r="M3" s="526"/>
    </row>
    <row r="4" spans="2:22" ht="15.75" thickBot="1" x14ac:dyDescent="0.3">
      <c r="B4" s="524"/>
      <c r="C4" s="524"/>
      <c r="D4" s="525"/>
      <c r="E4" s="525"/>
      <c r="F4" s="525"/>
      <c r="G4" s="525"/>
      <c r="H4" s="525"/>
      <c r="I4" s="525"/>
      <c r="J4" s="525"/>
      <c r="K4" s="525"/>
      <c r="L4" s="526"/>
      <c r="M4" s="526"/>
    </row>
    <row r="5" spans="2:22" ht="15.75" thickBot="1" x14ac:dyDescent="0.3">
      <c r="B5" s="524"/>
      <c r="C5" s="524"/>
      <c r="D5" s="525"/>
      <c r="E5" s="525"/>
      <c r="F5" s="525"/>
      <c r="G5" s="525"/>
      <c r="H5" s="525"/>
      <c r="I5" s="525"/>
      <c r="J5" s="525"/>
      <c r="K5" s="525"/>
      <c r="L5" s="526"/>
      <c r="M5" s="526"/>
    </row>
    <row r="6" spans="2:22" ht="15.75" thickBot="1" x14ac:dyDescent="0.3">
      <c r="B6" s="524"/>
      <c r="C6" s="524"/>
      <c r="D6" s="527" t="str">
        <f>PORTADA!D10</f>
        <v>INSTITUTO NACIONAL PARA CIEGOS INCI</v>
      </c>
      <c r="E6" s="527"/>
      <c r="F6" s="527"/>
      <c r="G6" s="527"/>
      <c r="H6" s="527"/>
      <c r="I6" s="527"/>
      <c r="J6" s="527"/>
      <c r="K6" s="527"/>
      <c r="L6" s="526"/>
      <c r="M6" s="526"/>
    </row>
    <row r="7" spans="2:22" ht="15.75" thickBot="1" x14ac:dyDescent="0.3">
      <c r="B7" s="524"/>
      <c r="C7" s="524"/>
      <c r="D7" s="527"/>
      <c r="E7" s="527"/>
      <c r="F7" s="527"/>
      <c r="G7" s="527"/>
      <c r="H7" s="527"/>
      <c r="I7" s="527"/>
      <c r="J7" s="527"/>
      <c r="K7" s="527"/>
      <c r="L7" s="526"/>
      <c r="M7" s="526"/>
    </row>
    <row r="8" spans="2:22" ht="15.75" thickBot="1" x14ac:dyDescent="0.3">
      <c r="B8" s="524"/>
      <c r="C8" s="524"/>
      <c r="D8" s="527"/>
      <c r="E8" s="527"/>
      <c r="F8" s="527"/>
      <c r="G8" s="527"/>
      <c r="H8" s="527"/>
      <c r="I8" s="527"/>
      <c r="J8" s="527"/>
      <c r="K8" s="527"/>
      <c r="L8" s="526"/>
      <c r="M8" s="526"/>
    </row>
    <row r="9" spans="2:22" ht="15.75" thickBot="1" x14ac:dyDescent="0.3">
      <c r="B9" s="524"/>
      <c r="C9" s="524"/>
      <c r="D9" s="527"/>
      <c r="E9" s="527"/>
      <c r="F9" s="527"/>
      <c r="G9" s="527"/>
      <c r="H9" s="527"/>
      <c r="I9" s="527"/>
      <c r="J9" s="527"/>
      <c r="K9" s="527"/>
      <c r="L9" s="526"/>
      <c r="M9" s="526"/>
    </row>
    <row r="10" spans="2:22" x14ac:dyDescent="0.25">
      <c r="B10" s="1"/>
      <c r="C10" s="1"/>
      <c r="D10" s="186"/>
      <c r="F10" s="57"/>
      <c r="G10" s="186"/>
      <c r="H10" s="57"/>
      <c r="L10" s="57"/>
      <c r="S10" s="289" t="s">
        <v>490</v>
      </c>
    </row>
    <row r="11" spans="2:22" ht="37.5" x14ac:dyDescent="0.3">
      <c r="B11" s="86" t="s">
        <v>244</v>
      </c>
      <c r="C11" s="87" t="s">
        <v>245</v>
      </c>
      <c r="D11" s="87" t="s">
        <v>246</v>
      </c>
      <c r="E11" s="87" t="s">
        <v>247</v>
      </c>
      <c r="F11" s="86" t="s">
        <v>248</v>
      </c>
      <c r="G11" s="86" t="s">
        <v>249</v>
      </c>
      <c r="H11" s="86" t="s">
        <v>250</v>
      </c>
      <c r="I11" s="338" t="s">
        <v>251</v>
      </c>
      <c r="J11" s="86" t="s">
        <v>252</v>
      </c>
      <c r="K11" s="86" t="s">
        <v>253</v>
      </c>
      <c r="L11" s="291" t="s">
        <v>254</v>
      </c>
      <c r="M11" s="88" t="s">
        <v>255</v>
      </c>
      <c r="N11" s="85"/>
      <c r="O11" s="85"/>
      <c r="P11" s="85"/>
      <c r="Q11" s="85"/>
      <c r="R11" s="85"/>
      <c r="S11" s="289">
        <v>0</v>
      </c>
      <c r="T11" s="85"/>
      <c r="U11" s="85"/>
      <c r="V11" s="85"/>
    </row>
    <row r="12" spans="2:22" ht="15.75" x14ac:dyDescent="0.25">
      <c r="B12" s="89" t="s">
        <v>256</v>
      </c>
      <c r="C12" s="90"/>
      <c r="D12" s="90"/>
      <c r="E12" s="90"/>
      <c r="F12" s="91"/>
      <c r="G12" s="90"/>
      <c r="H12" s="91"/>
      <c r="I12" s="90"/>
      <c r="J12" s="90"/>
      <c r="K12" s="90"/>
      <c r="L12" s="91"/>
      <c r="M12" s="92"/>
      <c r="S12" s="289">
        <v>20</v>
      </c>
    </row>
    <row r="13" spans="2:22" ht="60" x14ac:dyDescent="0.25">
      <c r="B13" s="94" t="s">
        <v>257</v>
      </c>
      <c r="C13" s="95" t="s">
        <v>186</v>
      </c>
      <c r="D13" s="95" t="s">
        <v>187</v>
      </c>
      <c r="E13" s="95" t="s">
        <v>258</v>
      </c>
      <c r="F13" s="94" t="s">
        <v>12</v>
      </c>
      <c r="G13" s="95" t="s">
        <v>259</v>
      </c>
      <c r="H13" s="94"/>
      <c r="I13" s="339"/>
      <c r="J13" s="95"/>
      <c r="K13" s="95"/>
      <c r="L13" s="96">
        <f>ROUND(AVERAGE($L$14,$L$15),0)</f>
        <v>70</v>
      </c>
      <c r="M13" s="97"/>
      <c r="N13" s="93"/>
      <c r="O13" s="93"/>
      <c r="P13" s="93"/>
      <c r="Q13" s="93"/>
      <c r="R13" s="93"/>
      <c r="S13" s="289">
        <v>40</v>
      </c>
      <c r="T13" s="93"/>
      <c r="U13" s="93"/>
      <c r="V13" s="93"/>
    </row>
    <row r="14" spans="2:22" ht="60" x14ac:dyDescent="0.3">
      <c r="B14" s="98" t="s">
        <v>260</v>
      </c>
      <c r="C14" s="99" t="s">
        <v>261</v>
      </c>
      <c r="D14" s="99" t="s">
        <v>262</v>
      </c>
      <c r="E14" s="99" t="s">
        <v>263</v>
      </c>
      <c r="F14" s="98" t="s">
        <v>264</v>
      </c>
      <c r="G14" s="99" t="s">
        <v>265</v>
      </c>
      <c r="H14" s="98" t="s">
        <v>266</v>
      </c>
      <c r="I14" s="528" t="s">
        <v>1334</v>
      </c>
      <c r="J14" s="530" t="s">
        <v>1278</v>
      </c>
      <c r="K14" s="99"/>
      <c r="L14" s="98">
        <v>80</v>
      </c>
      <c r="M14" s="100"/>
      <c r="P14" s="101"/>
      <c r="S14" s="289">
        <v>60</v>
      </c>
    </row>
    <row r="15" spans="2:22" ht="60" x14ac:dyDescent="0.25">
      <c r="B15" s="98" t="s">
        <v>267</v>
      </c>
      <c r="C15" s="99" t="s">
        <v>186</v>
      </c>
      <c r="D15" s="99" t="s">
        <v>268</v>
      </c>
      <c r="E15" s="99" t="s">
        <v>269</v>
      </c>
      <c r="F15" s="98" t="s">
        <v>270</v>
      </c>
      <c r="G15" s="99" t="s">
        <v>271</v>
      </c>
      <c r="H15" s="98"/>
      <c r="I15" s="529"/>
      <c r="J15" s="531"/>
      <c r="K15" s="99"/>
      <c r="L15" s="324">
        <v>60</v>
      </c>
      <c r="M15" s="100"/>
      <c r="S15" s="289">
        <v>80</v>
      </c>
    </row>
    <row r="16" spans="2:22" ht="15.75" x14ac:dyDescent="0.25">
      <c r="B16" s="89" t="s">
        <v>272</v>
      </c>
      <c r="C16" s="90"/>
      <c r="D16" s="90"/>
      <c r="E16" s="90"/>
      <c r="F16" s="91"/>
      <c r="G16" s="90"/>
      <c r="H16" s="91"/>
      <c r="I16" s="90"/>
      <c r="J16" s="90"/>
      <c r="K16" s="90"/>
      <c r="L16" s="91"/>
      <c r="M16" s="102"/>
      <c r="S16" s="321">
        <v>100</v>
      </c>
    </row>
    <row r="17" spans="2:22" ht="75" x14ac:dyDescent="0.25">
      <c r="B17" s="94" t="s">
        <v>273</v>
      </c>
      <c r="C17" s="95" t="s">
        <v>186</v>
      </c>
      <c r="D17" s="95" t="s">
        <v>188</v>
      </c>
      <c r="E17" s="95" t="s">
        <v>274</v>
      </c>
      <c r="F17" s="94" t="s">
        <v>13</v>
      </c>
      <c r="G17" s="95"/>
      <c r="H17" s="94"/>
      <c r="I17" s="340"/>
      <c r="J17" s="103"/>
      <c r="K17" s="95"/>
      <c r="L17" s="96">
        <f>ROUND(AVERAGE($L$18,$L$24),0)</f>
        <v>41</v>
      </c>
      <c r="M17" s="95"/>
      <c r="N17" s="93"/>
      <c r="O17" s="93"/>
      <c r="P17" s="93"/>
      <c r="Q17" s="93"/>
      <c r="R17" s="93"/>
      <c r="S17" s="322">
        <v>100</v>
      </c>
      <c r="T17" s="93"/>
      <c r="U17" s="93"/>
      <c r="V17" s="93"/>
    </row>
    <row r="18" spans="2:22" ht="45" x14ac:dyDescent="0.25">
      <c r="B18" s="104" t="s">
        <v>275</v>
      </c>
      <c r="C18" s="105" t="s">
        <v>186</v>
      </c>
      <c r="D18" s="105" t="s">
        <v>276</v>
      </c>
      <c r="E18" s="105" t="s">
        <v>277</v>
      </c>
      <c r="F18" s="104" t="s">
        <v>278</v>
      </c>
      <c r="G18" s="105" t="s">
        <v>279</v>
      </c>
      <c r="H18" s="104"/>
      <c r="I18" s="341"/>
      <c r="J18" s="106"/>
      <c r="K18" s="105"/>
      <c r="L18" s="107">
        <f>ROUND(AVERAGE(L19:L23),0)</f>
        <v>32</v>
      </c>
      <c r="M18" s="108"/>
    </row>
    <row r="19" spans="2:22" ht="306" x14ac:dyDescent="0.25">
      <c r="B19" s="98" t="s">
        <v>280</v>
      </c>
      <c r="C19" s="99" t="s">
        <v>186</v>
      </c>
      <c r="D19" s="99" t="s">
        <v>281</v>
      </c>
      <c r="E19" s="99" t="s">
        <v>282</v>
      </c>
      <c r="F19" s="98" t="s">
        <v>283</v>
      </c>
      <c r="G19" s="99" t="s">
        <v>284</v>
      </c>
      <c r="H19" s="98" t="s">
        <v>285</v>
      </c>
      <c r="I19" s="342" t="s">
        <v>286</v>
      </c>
      <c r="J19" s="106" t="s">
        <v>1278</v>
      </c>
      <c r="K19" s="106"/>
      <c r="L19" s="324">
        <v>40</v>
      </c>
      <c r="M19" s="100"/>
    </row>
    <row r="20" spans="2:22" ht="102" x14ac:dyDescent="0.25">
      <c r="B20" s="98" t="s">
        <v>287</v>
      </c>
      <c r="C20" s="99" t="s">
        <v>186</v>
      </c>
      <c r="D20" s="99" t="s">
        <v>288</v>
      </c>
      <c r="E20" s="99" t="s">
        <v>289</v>
      </c>
      <c r="F20" s="98" t="s">
        <v>290</v>
      </c>
      <c r="G20" s="99"/>
      <c r="H20" s="98" t="s">
        <v>291</v>
      </c>
      <c r="I20" s="342" t="s">
        <v>292</v>
      </c>
      <c r="J20" s="106"/>
      <c r="K20" s="106"/>
      <c r="L20" s="324">
        <v>20</v>
      </c>
      <c r="M20" s="100"/>
    </row>
    <row r="21" spans="2:22" ht="150" x14ac:dyDescent="0.25">
      <c r="B21" s="98" t="s">
        <v>293</v>
      </c>
      <c r="C21" s="99" t="s">
        <v>186</v>
      </c>
      <c r="D21" s="99" t="s">
        <v>294</v>
      </c>
      <c r="E21" s="99" t="s">
        <v>295</v>
      </c>
      <c r="F21" s="98" t="s">
        <v>296</v>
      </c>
      <c r="G21" s="99"/>
      <c r="H21" s="98" t="s">
        <v>297</v>
      </c>
      <c r="I21" s="342" t="s">
        <v>298</v>
      </c>
      <c r="J21" s="106" t="s">
        <v>1304</v>
      </c>
      <c r="K21" s="106" t="s">
        <v>1305</v>
      </c>
      <c r="L21" s="324">
        <v>0</v>
      </c>
      <c r="M21" s="100" t="s">
        <v>1306</v>
      </c>
    </row>
    <row r="22" spans="2:22" ht="150" x14ac:dyDescent="0.25">
      <c r="B22" s="98" t="s">
        <v>299</v>
      </c>
      <c r="C22" s="99" t="s">
        <v>186</v>
      </c>
      <c r="D22" s="99" t="s">
        <v>300</v>
      </c>
      <c r="E22" s="99" t="s">
        <v>301</v>
      </c>
      <c r="F22" s="98" t="s">
        <v>302</v>
      </c>
      <c r="G22" s="99"/>
      <c r="H22" s="98" t="s">
        <v>303</v>
      </c>
      <c r="I22" s="342" t="s">
        <v>304</v>
      </c>
      <c r="J22" s="106" t="s">
        <v>1307</v>
      </c>
      <c r="K22" s="106"/>
      <c r="L22" s="326">
        <v>40</v>
      </c>
      <c r="M22" s="106" t="s">
        <v>1308</v>
      </c>
    </row>
    <row r="23" spans="2:22" ht="210" x14ac:dyDescent="0.25">
      <c r="B23" s="98" t="s">
        <v>305</v>
      </c>
      <c r="C23" s="99" t="s">
        <v>186</v>
      </c>
      <c r="D23" s="99" t="s">
        <v>306</v>
      </c>
      <c r="E23" s="99" t="s">
        <v>307</v>
      </c>
      <c r="F23" s="98" t="s">
        <v>308</v>
      </c>
      <c r="G23" s="99"/>
      <c r="H23" s="98" t="s">
        <v>309</v>
      </c>
      <c r="I23" s="342" t="s">
        <v>310</v>
      </c>
      <c r="J23" s="106" t="s">
        <v>1309</v>
      </c>
      <c r="K23" s="106" t="s">
        <v>1310</v>
      </c>
      <c r="L23" s="324">
        <v>60</v>
      </c>
      <c r="M23" s="99"/>
    </row>
    <row r="24" spans="2:22" ht="30" x14ac:dyDescent="0.25">
      <c r="B24" s="104" t="s">
        <v>311</v>
      </c>
      <c r="C24" s="99" t="s">
        <v>186</v>
      </c>
      <c r="D24" s="105" t="s">
        <v>312</v>
      </c>
      <c r="E24" s="105" t="s">
        <v>313</v>
      </c>
      <c r="F24" s="104" t="s">
        <v>314</v>
      </c>
      <c r="G24" s="105" t="s">
        <v>315</v>
      </c>
      <c r="H24" s="104"/>
      <c r="I24" s="341"/>
      <c r="J24" s="109"/>
      <c r="K24" s="105"/>
      <c r="L24" s="107">
        <f>ROUND(AVERAGE(L25:L26),0)</f>
        <v>50</v>
      </c>
      <c r="M24" s="105"/>
    </row>
    <row r="25" spans="2:22" ht="395.25" x14ac:dyDescent="0.25">
      <c r="B25" s="110" t="s">
        <v>316</v>
      </c>
      <c r="C25" s="99" t="s">
        <v>186</v>
      </c>
      <c r="D25" s="99" t="s">
        <v>317</v>
      </c>
      <c r="E25" s="99" t="s">
        <v>318</v>
      </c>
      <c r="F25" s="98" t="s">
        <v>319</v>
      </c>
      <c r="G25" s="111"/>
      <c r="H25" s="112"/>
      <c r="I25" s="342" t="s">
        <v>320</v>
      </c>
      <c r="J25" s="106" t="s">
        <v>1311</v>
      </c>
      <c r="K25" s="99"/>
      <c r="L25" s="324">
        <v>60</v>
      </c>
      <c r="M25" s="100" t="s">
        <v>1312</v>
      </c>
    </row>
    <row r="26" spans="2:22" ht="409.5" x14ac:dyDescent="0.25">
      <c r="B26" s="110" t="s">
        <v>321</v>
      </c>
      <c r="C26" s="113" t="s">
        <v>235</v>
      </c>
      <c r="D26" s="99" t="s">
        <v>236</v>
      </c>
      <c r="E26" s="99" t="s">
        <v>322</v>
      </c>
      <c r="F26" s="98" t="s">
        <v>323</v>
      </c>
      <c r="G26" s="111"/>
      <c r="H26" s="98" t="s">
        <v>324</v>
      </c>
      <c r="I26" s="342" t="s">
        <v>325</v>
      </c>
      <c r="J26" s="106" t="s">
        <v>1313</v>
      </c>
      <c r="K26" s="99"/>
      <c r="L26" s="324">
        <v>40</v>
      </c>
      <c r="M26" s="100"/>
    </row>
    <row r="27" spans="2:22" ht="15.75" x14ac:dyDescent="0.25">
      <c r="B27" s="89" t="s">
        <v>189</v>
      </c>
      <c r="C27" s="90"/>
      <c r="D27" s="90"/>
      <c r="E27" s="90"/>
      <c r="F27" s="91"/>
      <c r="G27" s="90"/>
      <c r="H27" s="91"/>
      <c r="I27" s="90"/>
      <c r="J27" s="90"/>
      <c r="K27" s="90"/>
      <c r="L27" s="91"/>
      <c r="M27" s="102"/>
    </row>
    <row r="28" spans="2:22" ht="60" x14ac:dyDescent="0.25">
      <c r="B28" s="94" t="s">
        <v>326</v>
      </c>
      <c r="C28" s="95" t="s">
        <v>327</v>
      </c>
      <c r="D28" s="95" t="s">
        <v>189</v>
      </c>
      <c r="E28" s="95"/>
      <c r="F28" s="94" t="s">
        <v>14</v>
      </c>
      <c r="G28" s="95"/>
      <c r="H28" s="114"/>
      <c r="I28" s="343"/>
      <c r="J28" s="106"/>
      <c r="K28" s="115"/>
      <c r="L28" s="116">
        <f>ROUND(AVERAGE($L$36,$L$32,$L$29),0)</f>
        <v>46</v>
      </c>
      <c r="M28" s="117"/>
    </row>
    <row r="29" spans="2:22" ht="45" x14ac:dyDescent="0.25">
      <c r="B29" s="104" t="s">
        <v>328</v>
      </c>
      <c r="C29" s="105" t="s">
        <v>186</v>
      </c>
      <c r="D29" s="105" t="s">
        <v>190</v>
      </c>
      <c r="E29" s="105" t="s">
        <v>329</v>
      </c>
      <c r="F29" s="104" t="s">
        <v>330</v>
      </c>
      <c r="G29" s="105" t="s">
        <v>331</v>
      </c>
      <c r="H29" s="104"/>
      <c r="I29" s="341"/>
      <c r="J29" s="109"/>
      <c r="K29" s="105"/>
      <c r="L29" s="118">
        <f>ROUND(AVERAGE(L30:L31),0)</f>
        <v>90</v>
      </c>
      <c r="M29" s="105"/>
      <c r="N29" s="93"/>
      <c r="O29" s="93"/>
      <c r="P29" s="93"/>
      <c r="Q29" s="93"/>
      <c r="R29" s="93"/>
      <c r="S29" s="322"/>
      <c r="T29" s="93"/>
      <c r="U29" s="93"/>
      <c r="V29" s="93"/>
    </row>
    <row r="30" spans="2:22" ht="318.75" x14ac:dyDescent="0.25">
      <c r="B30" s="98" t="s">
        <v>332</v>
      </c>
      <c r="C30" s="99" t="s">
        <v>333</v>
      </c>
      <c r="D30" s="99" t="s">
        <v>168</v>
      </c>
      <c r="E30" s="99" t="s">
        <v>334</v>
      </c>
      <c r="F30" s="98" t="s">
        <v>335</v>
      </c>
      <c r="G30" s="99"/>
      <c r="H30" s="98" t="s">
        <v>336</v>
      </c>
      <c r="I30" s="342" t="s">
        <v>337</v>
      </c>
      <c r="J30" s="99" t="s">
        <v>1314</v>
      </c>
      <c r="K30" s="99"/>
      <c r="L30" s="324">
        <v>100</v>
      </c>
      <c r="M30" s="100"/>
    </row>
    <row r="31" spans="2:22" ht="120" x14ac:dyDescent="0.25">
      <c r="B31" s="98" t="s">
        <v>338</v>
      </c>
      <c r="C31" s="99" t="s">
        <v>333</v>
      </c>
      <c r="D31" s="99" t="s">
        <v>169</v>
      </c>
      <c r="E31" s="99" t="s">
        <v>339</v>
      </c>
      <c r="F31" s="98" t="s">
        <v>340</v>
      </c>
      <c r="G31" s="99"/>
      <c r="H31" s="98" t="s">
        <v>341</v>
      </c>
      <c r="I31" s="342"/>
      <c r="J31" s="99" t="s">
        <v>1315</v>
      </c>
      <c r="K31" s="99"/>
      <c r="L31" s="324">
        <v>80</v>
      </c>
      <c r="M31" s="99"/>
    </row>
    <row r="32" spans="2:22" ht="45" x14ac:dyDescent="0.25">
      <c r="B32" s="104" t="s">
        <v>342</v>
      </c>
      <c r="C32" s="105" t="s">
        <v>343</v>
      </c>
      <c r="D32" s="105" t="s">
        <v>191</v>
      </c>
      <c r="E32" s="105" t="s">
        <v>344</v>
      </c>
      <c r="F32" s="104" t="s">
        <v>340</v>
      </c>
      <c r="G32" s="105" t="s">
        <v>331</v>
      </c>
      <c r="H32" s="104"/>
      <c r="I32" s="341"/>
      <c r="J32" s="109" t="s">
        <v>345</v>
      </c>
      <c r="K32" s="93"/>
      <c r="L32" s="118">
        <f>ROUND(AVERAGE(L33:L35),0)</f>
        <v>47</v>
      </c>
      <c r="M32" s="105"/>
      <c r="N32" s="93"/>
      <c r="O32" s="93"/>
      <c r="P32" s="93"/>
      <c r="Q32" s="93"/>
      <c r="R32" s="93"/>
      <c r="S32" s="322"/>
      <c r="T32" s="93"/>
      <c r="U32" s="93"/>
      <c r="V32" s="93"/>
    </row>
    <row r="33" spans="2:22" ht="204" x14ac:dyDescent="0.25">
      <c r="B33" s="98" t="s">
        <v>346</v>
      </c>
      <c r="C33" s="99" t="s">
        <v>186</v>
      </c>
      <c r="D33" s="99" t="s">
        <v>347</v>
      </c>
      <c r="E33" s="99" t="s">
        <v>348</v>
      </c>
      <c r="F33" s="98" t="s">
        <v>349</v>
      </c>
      <c r="G33" s="99"/>
      <c r="H33" s="98" t="s">
        <v>350</v>
      </c>
      <c r="I33" s="342" t="s">
        <v>351</v>
      </c>
      <c r="J33" s="106" t="s">
        <v>1316</v>
      </c>
      <c r="K33" s="106"/>
      <c r="L33" s="318">
        <v>80</v>
      </c>
      <c r="M33" s="100"/>
    </row>
    <row r="34" spans="2:22" ht="409.5" x14ac:dyDescent="0.25">
      <c r="B34" s="98" t="s">
        <v>352</v>
      </c>
      <c r="C34" s="99" t="s">
        <v>353</v>
      </c>
      <c r="D34" s="99" t="s">
        <v>222</v>
      </c>
      <c r="E34" s="99" t="s">
        <v>354</v>
      </c>
      <c r="F34" s="98" t="s">
        <v>355</v>
      </c>
      <c r="G34" s="99" t="s">
        <v>356</v>
      </c>
      <c r="H34" s="98" t="s">
        <v>357</v>
      </c>
      <c r="I34" s="342" t="s">
        <v>1335</v>
      </c>
      <c r="J34" s="106" t="s">
        <v>1317</v>
      </c>
      <c r="K34" s="106"/>
      <c r="L34" s="324">
        <v>40</v>
      </c>
      <c r="M34" s="100" t="s">
        <v>1318</v>
      </c>
    </row>
    <row r="35" spans="2:22" ht="60" x14ac:dyDescent="0.25">
      <c r="B35" s="98" t="s">
        <v>358</v>
      </c>
      <c r="C35" s="99" t="s">
        <v>186</v>
      </c>
      <c r="D35" s="99" t="s">
        <v>359</v>
      </c>
      <c r="E35" s="99" t="s">
        <v>360</v>
      </c>
      <c r="F35" s="98" t="s">
        <v>361</v>
      </c>
      <c r="G35" s="99"/>
      <c r="H35" s="98"/>
      <c r="I35" s="342" t="s">
        <v>362</v>
      </c>
      <c r="J35" s="106" t="s">
        <v>1319</v>
      </c>
      <c r="K35" s="106"/>
      <c r="L35" s="324">
        <v>20</v>
      </c>
      <c r="M35" s="100" t="s">
        <v>1320</v>
      </c>
    </row>
    <row r="36" spans="2:22" ht="30" x14ac:dyDescent="0.25">
      <c r="B36" s="104" t="s">
        <v>363</v>
      </c>
      <c r="C36" s="105" t="s">
        <v>186</v>
      </c>
      <c r="D36" s="105" t="s">
        <v>192</v>
      </c>
      <c r="E36" s="105" t="s">
        <v>364</v>
      </c>
      <c r="F36" s="104" t="s">
        <v>365</v>
      </c>
      <c r="G36" s="105" t="s">
        <v>331</v>
      </c>
      <c r="H36" s="104"/>
      <c r="I36" s="341"/>
      <c r="J36" s="109"/>
      <c r="K36" s="105"/>
      <c r="L36" s="118">
        <f>L37</f>
        <v>0</v>
      </c>
      <c r="M36" s="105"/>
      <c r="N36" s="93"/>
      <c r="O36" s="93"/>
      <c r="P36" s="93"/>
      <c r="Q36" s="93"/>
      <c r="R36" s="93"/>
      <c r="S36" s="322"/>
      <c r="T36" s="93"/>
      <c r="U36" s="93"/>
      <c r="V36" s="93"/>
    </row>
    <row r="37" spans="2:22" ht="75" x14ac:dyDescent="0.25">
      <c r="B37" s="98" t="s">
        <v>366</v>
      </c>
      <c r="C37" s="99" t="s">
        <v>186</v>
      </c>
      <c r="D37" s="99" t="s">
        <v>367</v>
      </c>
      <c r="E37" s="99" t="s">
        <v>368</v>
      </c>
      <c r="F37" s="98" t="s">
        <v>369</v>
      </c>
      <c r="G37" s="99"/>
      <c r="H37" s="98" t="s">
        <v>336</v>
      </c>
      <c r="I37" s="342" t="s">
        <v>370</v>
      </c>
      <c r="J37" s="106"/>
      <c r="K37" s="99"/>
      <c r="L37" s="318">
        <v>0</v>
      </c>
      <c r="M37" s="100" t="s">
        <v>1321</v>
      </c>
    </row>
    <row r="38" spans="2:22" ht="15.75" x14ac:dyDescent="0.25">
      <c r="B38" s="89" t="s">
        <v>193</v>
      </c>
      <c r="C38" s="90"/>
      <c r="D38" s="90"/>
      <c r="E38" s="90"/>
      <c r="F38" s="91"/>
      <c r="G38" s="90"/>
      <c r="H38" s="91"/>
      <c r="I38" s="90"/>
      <c r="J38" s="90"/>
      <c r="K38" s="90"/>
      <c r="L38" s="91"/>
      <c r="M38" s="102"/>
    </row>
    <row r="39" spans="2:22" x14ac:dyDescent="0.25">
      <c r="B39" s="94" t="s">
        <v>371</v>
      </c>
      <c r="C39" s="95" t="s">
        <v>186</v>
      </c>
      <c r="D39" s="95" t="s">
        <v>193</v>
      </c>
      <c r="E39" s="95"/>
      <c r="F39" s="94" t="s">
        <v>15</v>
      </c>
      <c r="G39" s="95"/>
      <c r="H39" s="114"/>
      <c r="I39" s="343"/>
      <c r="J39" s="119"/>
      <c r="K39" s="115"/>
      <c r="L39" s="116">
        <f>ROUND(AVERAGE($L$49,$L$45,$L$40),0)</f>
        <v>50</v>
      </c>
      <c r="M39" s="117"/>
    </row>
    <row r="40" spans="2:22" ht="30" x14ac:dyDescent="0.25">
      <c r="B40" s="104" t="s">
        <v>372</v>
      </c>
      <c r="C40" s="105" t="s">
        <v>186</v>
      </c>
      <c r="D40" s="105" t="s">
        <v>373</v>
      </c>
      <c r="E40" s="105" t="s">
        <v>374</v>
      </c>
      <c r="F40" s="104" t="s">
        <v>375</v>
      </c>
      <c r="G40" s="104" t="s">
        <v>315</v>
      </c>
      <c r="H40" s="104"/>
      <c r="I40" s="341" t="s">
        <v>376</v>
      </c>
      <c r="J40" s="106"/>
      <c r="K40" s="105"/>
      <c r="L40" s="118">
        <f>ROUND(AVERAGE(L41:L44),0)</f>
        <v>65</v>
      </c>
      <c r="M40" s="105"/>
      <c r="N40" s="93"/>
      <c r="O40" s="93"/>
      <c r="P40" s="93"/>
      <c r="Q40" s="93"/>
      <c r="R40" s="93"/>
      <c r="S40" s="322"/>
      <c r="T40" s="93"/>
      <c r="U40" s="93"/>
      <c r="V40" s="93"/>
    </row>
    <row r="41" spans="2:22" ht="262.14999999999998" customHeight="1" x14ac:dyDescent="0.25">
      <c r="B41" s="98" t="s">
        <v>377</v>
      </c>
      <c r="C41" s="99" t="s">
        <v>186</v>
      </c>
      <c r="D41" s="99" t="s">
        <v>378</v>
      </c>
      <c r="E41" s="99" t="s">
        <v>379</v>
      </c>
      <c r="F41" s="98" t="s">
        <v>380</v>
      </c>
      <c r="G41" s="120" t="s">
        <v>381</v>
      </c>
      <c r="H41" s="98" t="s">
        <v>382</v>
      </c>
      <c r="I41" s="342" t="s">
        <v>1336</v>
      </c>
      <c r="J41" s="106"/>
      <c r="K41" s="106"/>
      <c r="L41" s="324">
        <v>0</v>
      </c>
      <c r="M41" s="100" t="s">
        <v>1322</v>
      </c>
    </row>
    <row r="42" spans="2:22" ht="140.25" x14ac:dyDescent="0.25">
      <c r="B42" s="98" t="s">
        <v>383</v>
      </c>
      <c r="C42" s="99" t="s">
        <v>186</v>
      </c>
      <c r="D42" s="99" t="s">
        <v>384</v>
      </c>
      <c r="E42" s="99" t="s">
        <v>385</v>
      </c>
      <c r="F42" s="98" t="s">
        <v>386</v>
      </c>
      <c r="G42" s="99"/>
      <c r="H42" s="98" t="s">
        <v>387</v>
      </c>
      <c r="I42" s="342" t="s">
        <v>388</v>
      </c>
      <c r="J42" s="106" t="s">
        <v>1323</v>
      </c>
      <c r="K42" s="106" t="s">
        <v>1324</v>
      </c>
      <c r="L42" s="318">
        <v>80</v>
      </c>
      <c r="M42" s="100"/>
    </row>
    <row r="43" spans="2:22" ht="150" x14ac:dyDescent="0.25">
      <c r="B43" s="98" t="s">
        <v>389</v>
      </c>
      <c r="C43" s="99" t="s">
        <v>186</v>
      </c>
      <c r="D43" s="99" t="s">
        <v>390</v>
      </c>
      <c r="E43" s="99" t="s">
        <v>391</v>
      </c>
      <c r="F43" s="98" t="s">
        <v>392</v>
      </c>
      <c r="G43" s="99"/>
      <c r="H43" s="98"/>
      <c r="I43" s="342" t="s">
        <v>393</v>
      </c>
      <c r="J43" s="106" t="s">
        <v>1325</v>
      </c>
      <c r="K43" s="106"/>
      <c r="L43" s="318">
        <v>100</v>
      </c>
      <c r="M43" s="100"/>
    </row>
    <row r="44" spans="2:22" ht="165.75" x14ac:dyDescent="0.25">
      <c r="B44" s="98" t="s">
        <v>394</v>
      </c>
      <c r="C44" s="99" t="s">
        <v>186</v>
      </c>
      <c r="D44" s="99" t="s">
        <v>395</v>
      </c>
      <c r="E44" s="99" t="s">
        <v>396</v>
      </c>
      <c r="F44" s="98" t="s">
        <v>397</v>
      </c>
      <c r="G44" s="99"/>
      <c r="H44" s="98" t="s">
        <v>398</v>
      </c>
      <c r="I44" s="342" t="s">
        <v>399</v>
      </c>
      <c r="J44" s="106" t="s">
        <v>1326</v>
      </c>
      <c r="K44" s="106"/>
      <c r="L44" s="324">
        <v>80</v>
      </c>
      <c r="M44" s="100" t="s">
        <v>1327</v>
      </c>
    </row>
    <row r="45" spans="2:22" ht="45" x14ac:dyDescent="0.25">
      <c r="B45" s="104" t="s">
        <v>400</v>
      </c>
      <c r="C45" s="105" t="s">
        <v>186</v>
      </c>
      <c r="D45" s="105" t="s">
        <v>401</v>
      </c>
      <c r="E45" s="105" t="s">
        <v>402</v>
      </c>
      <c r="F45" s="104" t="s">
        <v>403</v>
      </c>
      <c r="G45" s="121"/>
      <c r="H45" s="104"/>
      <c r="I45" s="341"/>
      <c r="J45" s="106"/>
      <c r="K45" s="105"/>
      <c r="L45" s="118">
        <f>ROUND(AVERAGE(L46:L48),0)</f>
        <v>33</v>
      </c>
      <c r="M45" s="105"/>
      <c r="N45" s="93"/>
      <c r="O45" s="93"/>
      <c r="P45" s="93"/>
      <c r="Q45" s="93"/>
      <c r="R45" s="93"/>
      <c r="S45" s="322"/>
      <c r="T45" s="93"/>
      <c r="U45" s="93"/>
      <c r="V45" s="93"/>
    </row>
    <row r="46" spans="2:22" ht="114.75" x14ac:dyDescent="0.25">
      <c r="B46" s="98" t="s">
        <v>404</v>
      </c>
      <c r="C46" s="99" t="s">
        <v>186</v>
      </c>
      <c r="D46" s="99" t="s">
        <v>405</v>
      </c>
      <c r="E46" s="99" t="s">
        <v>406</v>
      </c>
      <c r="F46" s="98" t="s">
        <v>407</v>
      </c>
      <c r="G46" s="122" t="s">
        <v>408</v>
      </c>
      <c r="H46" s="98"/>
      <c r="I46" s="342" t="s">
        <v>409</v>
      </c>
      <c r="J46" s="106"/>
      <c r="K46" s="106"/>
      <c r="L46" s="318">
        <v>20</v>
      </c>
      <c r="M46" s="100"/>
    </row>
    <row r="47" spans="2:22" ht="105" x14ac:dyDescent="0.25">
      <c r="B47" s="98" t="s">
        <v>410</v>
      </c>
      <c r="C47" s="99" t="s">
        <v>186</v>
      </c>
      <c r="D47" s="99" t="s">
        <v>411</v>
      </c>
      <c r="E47" s="99"/>
      <c r="F47" s="98" t="s">
        <v>412</v>
      </c>
      <c r="G47" s="122"/>
      <c r="H47" s="98" t="s">
        <v>413</v>
      </c>
      <c r="I47" s="342" t="s">
        <v>414</v>
      </c>
      <c r="J47" s="106" t="s">
        <v>1328</v>
      </c>
      <c r="K47" s="106"/>
      <c r="L47" s="318">
        <v>40</v>
      </c>
      <c r="M47" s="100"/>
    </row>
    <row r="48" spans="2:22" ht="153" x14ac:dyDescent="0.25">
      <c r="B48" s="98" t="s">
        <v>415</v>
      </c>
      <c r="C48" s="99" t="s">
        <v>186</v>
      </c>
      <c r="D48" s="99" t="s">
        <v>416</v>
      </c>
      <c r="E48" s="99"/>
      <c r="F48" s="98" t="s">
        <v>417</v>
      </c>
      <c r="G48" s="122"/>
      <c r="H48" s="98" t="s">
        <v>418</v>
      </c>
      <c r="I48" s="342" t="s">
        <v>419</v>
      </c>
      <c r="J48" s="106" t="s">
        <v>1329</v>
      </c>
      <c r="K48" s="106"/>
      <c r="L48" s="318">
        <v>40</v>
      </c>
      <c r="M48" s="100"/>
    </row>
    <row r="49" spans="2:22" ht="45" x14ac:dyDescent="0.25">
      <c r="B49" s="104" t="s">
        <v>420</v>
      </c>
      <c r="C49" s="105" t="s">
        <v>235</v>
      </c>
      <c r="D49" s="105" t="s">
        <v>237</v>
      </c>
      <c r="E49" s="105" t="s">
        <v>421</v>
      </c>
      <c r="F49" s="104" t="s">
        <v>422</v>
      </c>
      <c r="G49" s="121"/>
      <c r="H49" s="104"/>
      <c r="I49" s="341"/>
      <c r="J49" s="109"/>
      <c r="K49" s="105"/>
      <c r="L49" s="118">
        <f>ROUND(AVERAGE(L50:L52),0)</f>
        <v>53</v>
      </c>
      <c r="M49" s="105"/>
      <c r="N49" s="93"/>
      <c r="O49" s="93"/>
      <c r="P49" s="93"/>
      <c r="Q49" s="93"/>
      <c r="R49" s="93"/>
      <c r="S49" s="322"/>
      <c r="T49" s="93"/>
      <c r="U49" s="93"/>
      <c r="V49" s="93"/>
    </row>
    <row r="50" spans="2:22" ht="191.25" x14ac:dyDescent="0.25">
      <c r="B50" s="98" t="s">
        <v>423</v>
      </c>
      <c r="C50" s="99" t="s">
        <v>235</v>
      </c>
      <c r="D50" s="99" t="s">
        <v>424</v>
      </c>
      <c r="E50" s="99"/>
      <c r="F50" s="98" t="s">
        <v>425</v>
      </c>
      <c r="G50" s="122"/>
      <c r="H50" s="98" t="s">
        <v>426</v>
      </c>
      <c r="I50" s="342" t="s">
        <v>427</v>
      </c>
      <c r="J50" s="106" t="s">
        <v>1330</v>
      </c>
      <c r="K50" s="106" t="s">
        <v>1331</v>
      </c>
      <c r="L50" s="324">
        <v>80</v>
      </c>
      <c r="M50" s="100"/>
    </row>
    <row r="51" spans="2:22" ht="76.5" x14ac:dyDescent="0.25">
      <c r="B51" s="98" t="s">
        <v>428</v>
      </c>
      <c r="C51" s="99" t="s">
        <v>235</v>
      </c>
      <c r="D51" s="99" t="s">
        <v>429</v>
      </c>
      <c r="E51" s="99"/>
      <c r="F51" s="98" t="s">
        <v>430</v>
      </c>
      <c r="G51" s="122"/>
      <c r="H51" s="98" t="s">
        <v>431</v>
      </c>
      <c r="I51" s="342" t="s">
        <v>432</v>
      </c>
      <c r="J51" s="106"/>
      <c r="K51" s="106" t="s">
        <v>1332</v>
      </c>
      <c r="L51" s="324">
        <v>0</v>
      </c>
      <c r="M51" s="100"/>
    </row>
    <row r="52" spans="2:22" ht="210" x14ac:dyDescent="0.25">
      <c r="B52" s="123" t="s">
        <v>433</v>
      </c>
      <c r="C52" s="124" t="s">
        <v>235</v>
      </c>
      <c r="D52" s="124" t="s">
        <v>434</v>
      </c>
      <c r="E52" s="124"/>
      <c r="F52" s="123" t="s">
        <v>435</v>
      </c>
      <c r="G52" s="125"/>
      <c r="H52" s="123" t="s">
        <v>436</v>
      </c>
      <c r="I52" s="344" t="s">
        <v>437</v>
      </c>
      <c r="J52" s="106" t="s">
        <v>1333</v>
      </c>
      <c r="K52" s="124"/>
      <c r="L52" s="324">
        <v>80</v>
      </c>
      <c r="M52" s="126"/>
      <c r="N52" s="11"/>
      <c r="O52" s="11"/>
      <c r="P52" s="11"/>
      <c r="Q52" s="11"/>
      <c r="R52" s="11"/>
      <c r="S52" s="323"/>
      <c r="T52" s="11"/>
      <c r="U52" s="11"/>
      <c r="V52" s="11"/>
    </row>
    <row r="53" spans="2:22" ht="15.75" x14ac:dyDescent="0.25">
      <c r="B53" s="89" t="s">
        <v>174</v>
      </c>
      <c r="C53" s="90"/>
      <c r="D53" s="90"/>
      <c r="E53" s="90"/>
      <c r="F53" s="91"/>
      <c r="G53" s="90"/>
      <c r="H53" s="91"/>
      <c r="I53" s="90"/>
      <c r="J53" s="90"/>
      <c r="K53" s="90"/>
      <c r="L53" s="91"/>
      <c r="M53" s="102"/>
    </row>
    <row r="54" spans="2:22" ht="75" x14ac:dyDescent="0.25">
      <c r="B54" s="94" t="s">
        <v>438</v>
      </c>
      <c r="C54" s="95" t="s">
        <v>439</v>
      </c>
      <c r="D54" s="95" t="s">
        <v>174</v>
      </c>
      <c r="E54" s="95"/>
      <c r="F54" s="94" t="s">
        <v>32</v>
      </c>
      <c r="G54" s="95"/>
      <c r="H54" s="114"/>
      <c r="I54" s="343"/>
      <c r="J54" s="115"/>
      <c r="K54" s="115"/>
      <c r="L54" s="96">
        <f>AVERAGE($L$59,$L$55)</f>
        <v>50</v>
      </c>
      <c r="M54" s="117"/>
    </row>
    <row r="55" spans="2:22" ht="45" x14ac:dyDescent="0.25">
      <c r="B55" s="104" t="s">
        <v>440</v>
      </c>
      <c r="C55" s="105" t="s">
        <v>439</v>
      </c>
      <c r="D55" s="105" t="s">
        <v>175</v>
      </c>
      <c r="E55" s="105" t="s">
        <v>441</v>
      </c>
      <c r="F55" s="104" t="s">
        <v>442</v>
      </c>
      <c r="G55" s="99"/>
      <c r="H55" s="98"/>
      <c r="I55" s="342"/>
      <c r="J55" s="99"/>
      <c r="K55" s="99"/>
      <c r="L55" s="118">
        <f>ROUND(AVERAGE(L56:L58),0)</f>
        <v>20</v>
      </c>
      <c r="M55" s="100"/>
    </row>
    <row r="56" spans="2:22" ht="306" x14ac:dyDescent="0.25">
      <c r="B56" s="98" t="s">
        <v>443</v>
      </c>
      <c r="C56" s="99" t="s">
        <v>439</v>
      </c>
      <c r="D56" s="99" t="s">
        <v>176</v>
      </c>
      <c r="E56" s="99"/>
      <c r="F56" s="98" t="s">
        <v>444</v>
      </c>
      <c r="G56" s="99" t="s">
        <v>315</v>
      </c>
      <c r="H56" s="98" t="s">
        <v>445</v>
      </c>
      <c r="I56" s="342" t="s">
        <v>1337</v>
      </c>
      <c r="J56" s="106" t="s">
        <v>1338</v>
      </c>
      <c r="K56" s="99" t="s">
        <v>1339</v>
      </c>
      <c r="L56" s="324">
        <v>20</v>
      </c>
      <c r="M56" s="100"/>
    </row>
    <row r="57" spans="2:22" ht="191.25" x14ac:dyDescent="0.25">
      <c r="B57" s="98" t="s">
        <v>446</v>
      </c>
      <c r="C57" s="99" t="s">
        <v>439</v>
      </c>
      <c r="D57" s="99" t="s">
        <v>177</v>
      </c>
      <c r="E57" s="99" t="s">
        <v>447</v>
      </c>
      <c r="F57" s="98" t="s">
        <v>448</v>
      </c>
      <c r="G57" s="99" t="s">
        <v>331</v>
      </c>
      <c r="H57" s="98" t="s">
        <v>449</v>
      </c>
      <c r="I57" s="342" t="s">
        <v>450</v>
      </c>
      <c r="J57" s="99" t="s">
        <v>1340</v>
      </c>
      <c r="K57" s="106"/>
      <c r="L57" s="324">
        <v>20</v>
      </c>
      <c r="M57" s="100"/>
    </row>
    <row r="58" spans="2:22" ht="127.5" x14ac:dyDescent="0.25">
      <c r="B58" s="98" t="s">
        <v>366</v>
      </c>
      <c r="C58" s="99" t="s">
        <v>439</v>
      </c>
      <c r="D58" s="99" t="s">
        <v>178</v>
      </c>
      <c r="E58" s="99"/>
      <c r="F58" s="98" t="s">
        <v>451</v>
      </c>
      <c r="G58" s="99" t="s">
        <v>452</v>
      </c>
      <c r="H58" s="98" t="s">
        <v>453</v>
      </c>
      <c r="I58" s="342" t="s">
        <v>454</v>
      </c>
      <c r="J58" s="99" t="s">
        <v>1341</v>
      </c>
      <c r="K58" s="106" t="s">
        <v>1342</v>
      </c>
      <c r="L58" s="324">
        <v>20</v>
      </c>
      <c r="M58" s="100"/>
    </row>
    <row r="59" spans="2:22" ht="30" x14ac:dyDescent="0.25">
      <c r="B59" s="104" t="s">
        <v>455</v>
      </c>
      <c r="C59" s="105" t="s">
        <v>439</v>
      </c>
      <c r="D59" s="105" t="s">
        <v>179</v>
      </c>
      <c r="E59" s="105" t="s">
        <v>456</v>
      </c>
      <c r="F59" s="104" t="s">
        <v>457</v>
      </c>
      <c r="G59" s="99"/>
      <c r="H59" s="98"/>
      <c r="I59" s="342"/>
      <c r="J59" s="99"/>
      <c r="K59" s="99"/>
      <c r="L59" s="118">
        <f>L60</f>
        <v>80</v>
      </c>
      <c r="M59" s="100"/>
    </row>
    <row r="60" spans="2:22" ht="150" x14ac:dyDescent="0.25">
      <c r="B60" s="98" t="s">
        <v>458</v>
      </c>
      <c r="C60" s="99" t="s">
        <v>439</v>
      </c>
      <c r="D60" s="99" t="s">
        <v>180</v>
      </c>
      <c r="E60" s="99"/>
      <c r="F60" s="98" t="s">
        <v>459</v>
      </c>
      <c r="G60" s="99"/>
      <c r="H60" s="98" t="s">
        <v>460</v>
      </c>
      <c r="I60" s="342" t="s">
        <v>461</v>
      </c>
      <c r="J60" s="99" t="s">
        <v>1344</v>
      </c>
      <c r="K60" s="106" t="s">
        <v>1343</v>
      </c>
      <c r="L60" s="324">
        <v>80</v>
      </c>
      <c r="M60" s="100"/>
    </row>
    <row r="61" spans="2:22" ht="15.75" x14ac:dyDescent="0.25">
      <c r="B61" s="89" t="s">
        <v>164</v>
      </c>
      <c r="C61" s="90"/>
      <c r="D61" s="90"/>
      <c r="E61" s="90"/>
      <c r="F61" s="91"/>
      <c r="G61" s="90"/>
      <c r="H61" s="91"/>
      <c r="I61" s="90"/>
      <c r="J61" s="90"/>
      <c r="K61" s="90"/>
      <c r="L61" s="91"/>
      <c r="M61" s="102"/>
    </row>
    <row r="62" spans="2:22" ht="45" x14ac:dyDescent="0.25">
      <c r="B62" s="94" t="s">
        <v>462</v>
      </c>
      <c r="C62" s="95" t="s">
        <v>463</v>
      </c>
      <c r="D62" s="95" t="s">
        <v>164</v>
      </c>
      <c r="E62" s="95"/>
      <c r="F62" s="94" t="s">
        <v>33</v>
      </c>
      <c r="G62" s="95"/>
      <c r="H62" s="114"/>
      <c r="I62" s="343"/>
      <c r="J62" s="119"/>
      <c r="K62" s="115"/>
      <c r="L62" s="96">
        <f>AVERAGE($L$63,$L$69)</f>
        <v>67.5</v>
      </c>
      <c r="M62" s="117"/>
    </row>
    <row r="63" spans="2:22" ht="60" x14ac:dyDescent="0.25">
      <c r="B63" s="128" t="s">
        <v>464</v>
      </c>
      <c r="C63" s="109" t="s">
        <v>186</v>
      </c>
      <c r="D63" s="109" t="s">
        <v>194</v>
      </c>
      <c r="E63" s="109" t="s">
        <v>465</v>
      </c>
      <c r="F63" s="104" t="s">
        <v>466</v>
      </c>
      <c r="G63" s="109"/>
      <c r="H63" s="128" t="s">
        <v>467</v>
      </c>
      <c r="I63" s="345" t="s">
        <v>468</v>
      </c>
      <c r="J63" s="292"/>
      <c r="K63" s="127"/>
      <c r="L63" s="107">
        <f>ROUND(AVERAGE(L64:L67),0)</f>
        <v>75</v>
      </c>
      <c r="M63" s="109"/>
      <c r="N63" s="127"/>
      <c r="O63" s="127"/>
      <c r="P63" s="127"/>
      <c r="Q63" s="127"/>
      <c r="R63" s="127"/>
      <c r="S63" s="294"/>
      <c r="T63" s="127"/>
      <c r="U63" s="127"/>
      <c r="V63" s="127"/>
    </row>
    <row r="64" spans="2:22" ht="63.75" x14ac:dyDescent="0.25">
      <c r="B64" s="129" t="s">
        <v>469</v>
      </c>
      <c r="C64" s="106" t="s">
        <v>186</v>
      </c>
      <c r="D64" s="106" t="s">
        <v>470</v>
      </c>
      <c r="E64" s="106"/>
      <c r="F64" s="98" t="s">
        <v>471</v>
      </c>
      <c r="G64" s="109" t="s">
        <v>472</v>
      </c>
      <c r="H64" s="129"/>
      <c r="I64" s="346" t="s">
        <v>473</v>
      </c>
      <c r="J64" s="106" t="s">
        <v>1345</v>
      </c>
      <c r="K64" s="106"/>
      <c r="L64" s="324">
        <v>60</v>
      </c>
      <c r="M64" s="130"/>
      <c r="N64" s="23"/>
      <c r="O64" s="23"/>
      <c r="P64" s="23"/>
      <c r="Q64" s="23"/>
      <c r="R64" s="23"/>
      <c r="S64" s="321"/>
      <c r="T64" s="23"/>
      <c r="U64" s="23"/>
      <c r="V64" s="23"/>
    </row>
    <row r="65" spans="2:22" ht="165.75" x14ac:dyDescent="0.25">
      <c r="B65" s="129" t="s">
        <v>474</v>
      </c>
      <c r="C65" s="106" t="s">
        <v>235</v>
      </c>
      <c r="D65" s="106" t="s">
        <v>238</v>
      </c>
      <c r="E65" s="106"/>
      <c r="F65" s="98" t="s">
        <v>475</v>
      </c>
      <c r="G65" s="109"/>
      <c r="H65" s="129"/>
      <c r="I65" s="346" t="s">
        <v>476</v>
      </c>
      <c r="J65" s="106" t="s">
        <v>1346</v>
      </c>
      <c r="K65" s="106"/>
      <c r="L65" s="324">
        <v>80</v>
      </c>
      <c r="M65" s="130"/>
      <c r="N65" s="23"/>
      <c r="O65" s="23"/>
      <c r="P65" s="23"/>
      <c r="Q65" s="23"/>
      <c r="R65" s="23"/>
      <c r="S65" s="321"/>
      <c r="T65" s="23"/>
      <c r="U65" s="23"/>
      <c r="V65" s="23"/>
    </row>
    <row r="66" spans="2:22" ht="75" x14ac:dyDescent="0.25">
      <c r="B66" s="129" t="s">
        <v>477</v>
      </c>
      <c r="C66" s="106" t="s">
        <v>186</v>
      </c>
      <c r="D66" s="106" t="s">
        <v>478</v>
      </c>
      <c r="E66" s="106" t="s">
        <v>479</v>
      </c>
      <c r="F66" s="98" t="s">
        <v>480</v>
      </c>
      <c r="G66" s="109"/>
      <c r="H66" s="129" t="s">
        <v>481</v>
      </c>
      <c r="I66" s="346" t="s">
        <v>482</v>
      </c>
      <c r="J66" s="106" t="s">
        <v>1347</v>
      </c>
      <c r="K66" s="106"/>
      <c r="L66" s="318">
        <v>80</v>
      </c>
      <c r="M66" s="130"/>
      <c r="N66" s="23"/>
      <c r="O66" s="23"/>
      <c r="P66" s="23"/>
      <c r="Q66" s="23"/>
      <c r="R66" s="23"/>
      <c r="S66" s="321"/>
      <c r="T66" s="23"/>
      <c r="U66" s="23"/>
      <c r="V66" s="23"/>
    </row>
    <row r="67" spans="2:22" ht="165" x14ac:dyDescent="0.25">
      <c r="B67" s="129" t="s">
        <v>483</v>
      </c>
      <c r="C67" s="106" t="s">
        <v>186</v>
      </c>
      <c r="D67" s="106" t="s">
        <v>484</v>
      </c>
      <c r="E67" s="106" t="s">
        <v>485</v>
      </c>
      <c r="F67" s="98" t="s">
        <v>486</v>
      </c>
      <c r="G67" s="109"/>
      <c r="H67" s="129" t="s">
        <v>487</v>
      </c>
      <c r="I67" s="346" t="s">
        <v>488</v>
      </c>
      <c r="J67" s="106" t="s">
        <v>1348</v>
      </c>
      <c r="K67" s="106" t="s">
        <v>1349</v>
      </c>
      <c r="L67" s="324">
        <v>80</v>
      </c>
      <c r="M67" s="130"/>
      <c r="N67" s="23"/>
      <c r="O67" s="23"/>
      <c r="P67" s="23"/>
      <c r="Q67" s="23"/>
      <c r="R67" s="23"/>
      <c r="S67" s="321"/>
      <c r="T67" s="23"/>
      <c r="U67" s="23"/>
      <c r="V67" s="23"/>
    </row>
    <row r="68" spans="2:22" ht="30" x14ac:dyDescent="0.25">
      <c r="B68" s="129" t="s">
        <v>489</v>
      </c>
      <c r="C68" s="106" t="s">
        <v>490</v>
      </c>
      <c r="D68" s="106" t="s">
        <v>491</v>
      </c>
      <c r="E68" s="106"/>
      <c r="F68" s="98" t="s">
        <v>492</v>
      </c>
      <c r="G68" s="109"/>
      <c r="H68" s="129"/>
      <c r="I68" s="346" t="s">
        <v>490</v>
      </c>
      <c r="J68" s="106"/>
      <c r="K68" s="106"/>
      <c r="L68" s="318" t="s">
        <v>490</v>
      </c>
      <c r="M68" s="130"/>
      <c r="N68" s="23"/>
      <c r="O68" s="23"/>
      <c r="P68" s="23"/>
      <c r="Q68" s="23"/>
      <c r="R68" s="23"/>
      <c r="S68" s="321"/>
      <c r="T68" s="23"/>
      <c r="U68" s="23"/>
      <c r="V68" s="23"/>
    </row>
    <row r="69" spans="2:22" ht="45" x14ac:dyDescent="0.25">
      <c r="B69" s="128" t="s">
        <v>493</v>
      </c>
      <c r="C69" s="109" t="s">
        <v>160</v>
      </c>
      <c r="D69" s="109" t="s">
        <v>161</v>
      </c>
      <c r="E69" s="109"/>
      <c r="F69" s="104" t="s">
        <v>494</v>
      </c>
      <c r="G69" s="109" t="s">
        <v>472</v>
      </c>
      <c r="H69" s="128"/>
      <c r="I69" s="345"/>
      <c r="J69" s="109"/>
      <c r="K69" s="109"/>
      <c r="L69" s="107">
        <f>ROUND(AVERAGE(L70:L72),0)</f>
        <v>60</v>
      </c>
      <c r="M69" s="109"/>
      <c r="N69" s="127"/>
      <c r="O69" s="127"/>
      <c r="P69" s="127"/>
      <c r="Q69" s="127"/>
      <c r="R69" s="127"/>
      <c r="S69" s="294"/>
      <c r="T69" s="127"/>
      <c r="U69" s="127"/>
      <c r="V69" s="127"/>
    </row>
    <row r="70" spans="2:22" ht="120" x14ac:dyDescent="0.25">
      <c r="B70" s="129" t="s">
        <v>495</v>
      </c>
      <c r="C70" s="106" t="s">
        <v>160</v>
      </c>
      <c r="D70" s="106" t="s">
        <v>162</v>
      </c>
      <c r="E70" s="106"/>
      <c r="F70" s="98" t="s">
        <v>496</v>
      </c>
      <c r="G70" s="109"/>
      <c r="H70" s="129"/>
      <c r="I70" s="346" t="s">
        <v>497</v>
      </c>
      <c r="J70" s="106" t="s">
        <v>1350</v>
      </c>
      <c r="K70" s="106"/>
      <c r="L70" s="324">
        <v>100</v>
      </c>
      <c r="M70" s="130"/>
      <c r="N70" s="23"/>
      <c r="O70" s="23"/>
      <c r="P70" s="23"/>
      <c r="Q70" s="23"/>
      <c r="R70" s="23"/>
      <c r="S70" s="321"/>
      <c r="T70" s="23"/>
      <c r="U70" s="23"/>
      <c r="V70" s="23"/>
    </row>
    <row r="71" spans="2:22" ht="255" x14ac:dyDescent="0.25">
      <c r="B71" s="129" t="s">
        <v>498</v>
      </c>
      <c r="C71" s="106" t="s">
        <v>160</v>
      </c>
      <c r="D71" s="106" t="s">
        <v>163</v>
      </c>
      <c r="E71" s="106" t="s">
        <v>499</v>
      </c>
      <c r="F71" s="98" t="s">
        <v>500</v>
      </c>
      <c r="G71" s="109"/>
      <c r="H71" s="129" t="s">
        <v>501</v>
      </c>
      <c r="I71" s="346" t="s">
        <v>502</v>
      </c>
      <c r="J71" s="106" t="s">
        <v>1352</v>
      </c>
      <c r="K71" s="106" t="s">
        <v>1351</v>
      </c>
      <c r="L71" s="324">
        <v>60</v>
      </c>
      <c r="M71" s="130"/>
      <c r="N71" s="23"/>
      <c r="O71" s="23"/>
      <c r="P71" s="23"/>
      <c r="Q71" s="23"/>
      <c r="R71" s="23"/>
      <c r="S71" s="321"/>
      <c r="T71" s="23"/>
      <c r="U71" s="23"/>
      <c r="V71" s="23"/>
    </row>
    <row r="72" spans="2:22" ht="76.5" x14ac:dyDescent="0.25">
      <c r="B72" s="129" t="s">
        <v>503</v>
      </c>
      <c r="C72" s="106" t="s">
        <v>186</v>
      </c>
      <c r="D72" s="106" t="s">
        <v>504</v>
      </c>
      <c r="E72" s="106" t="s">
        <v>505</v>
      </c>
      <c r="F72" s="98" t="s">
        <v>506</v>
      </c>
      <c r="G72" s="109"/>
      <c r="H72" s="129" t="s">
        <v>507</v>
      </c>
      <c r="I72" s="346" t="s">
        <v>508</v>
      </c>
      <c r="J72" s="106"/>
      <c r="K72" s="106" t="s">
        <v>1479</v>
      </c>
      <c r="L72" s="324">
        <v>20</v>
      </c>
      <c r="M72" s="130"/>
      <c r="N72" s="23"/>
      <c r="O72" s="23"/>
      <c r="P72" s="23"/>
      <c r="Q72" s="23"/>
      <c r="R72" s="23"/>
      <c r="S72" s="321"/>
      <c r="T72" s="23"/>
      <c r="U72" s="23"/>
      <c r="V72" s="23"/>
    </row>
    <row r="73" spans="2:22" ht="15.75" x14ac:dyDescent="0.25">
      <c r="B73" s="89" t="s">
        <v>29</v>
      </c>
      <c r="C73" s="90"/>
      <c r="D73" s="90"/>
      <c r="E73" s="90"/>
      <c r="F73" s="91"/>
      <c r="G73" s="90"/>
      <c r="H73" s="91"/>
      <c r="I73" s="90"/>
      <c r="J73" s="90"/>
      <c r="K73" s="90"/>
      <c r="L73" s="91"/>
      <c r="M73" s="102"/>
      <c r="N73" s="23"/>
      <c r="O73" s="23"/>
      <c r="P73" s="23"/>
      <c r="Q73" s="23"/>
      <c r="R73" s="23"/>
      <c r="S73" s="321"/>
      <c r="T73" s="23"/>
      <c r="U73" s="23"/>
      <c r="V73" s="23"/>
    </row>
    <row r="74" spans="2:22" ht="30" x14ac:dyDescent="0.25">
      <c r="B74" s="94" t="s">
        <v>509</v>
      </c>
      <c r="C74" s="95" t="s">
        <v>170</v>
      </c>
      <c r="D74" s="95" t="s">
        <v>29</v>
      </c>
      <c r="E74" s="95"/>
      <c r="F74" s="94" t="s">
        <v>28</v>
      </c>
      <c r="G74" s="95"/>
      <c r="H74" s="114"/>
      <c r="I74" s="343"/>
      <c r="J74" s="115"/>
      <c r="K74" s="115"/>
      <c r="L74" s="96">
        <f>ROUND(AVERAGE($L$75,$L$76),0)</f>
        <v>70</v>
      </c>
      <c r="M74" s="117"/>
    </row>
    <row r="75" spans="2:22" ht="191.25" x14ac:dyDescent="0.25">
      <c r="B75" s="129" t="s">
        <v>510</v>
      </c>
      <c r="C75" s="106" t="s">
        <v>170</v>
      </c>
      <c r="D75" s="106" t="s">
        <v>171</v>
      </c>
      <c r="E75" s="106" t="s">
        <v>511</v>
      </c>
      <c r="F75" s="98" t="s">
        <v>512</v>
      </c>
      <c r="G75" s="106" t="s">
        <v>331</v>
      </c>
      <c r="H75" s="129"/>
      <c r="I75" s="346" t="s">
        <v>513</v>
      </c>
      <c r="J75" s="106" t="s">
        <v>1353</v>
      </c>
      <c r="K75" s="106"/>
      <c r="L75" s="318">
        <v>80</v>
      </c>
      <c r="M75" s="106"/>
    </row>
    <row r="76" spans="2:22" ht="127.5" x14ac:dyDescent="0.25">
      <c r="B76" s="129" t="s">
        <v>514</v>
      </c>
      <c r="C76" s="106" t="s">
        <v>170</v>
      </c>
      <c r="D76" s="106" t="s">
        <v>172</v>
      </c>
      <c r="E76" s="106" t="s">
        <v>515</v>
      </c>
      <c r="F76" s="98" t="s">
        <v>516</v>
      </c>
      <c r="G76" s="106" t="s">
        <v>331</v>
      </c>
      <c r="H76" s="129"/>
      <c r="I76" s="346" t="s">
        <v>517</v>
      </c>
      <c r="J76" s="106" t="s">
        <v>1354</v>
      </c>
      <c r="K76" s="106"/>
      <c r="L76" s="324">
        <v>60</v>
      </c>
      <c r="M76" s="106"/>
      <c r="N76" s="93"/>
      <c r="O76" s="93"/>
      <c r="P76" s="93"/>
      <c r="Q76" s="93"/>
      <c r="R76" s="93"/>
      <c r="S76" s="322"/>
      <c r="T76" s="93"/>
      <c r="U76" s="93"/>
      <c r="V76" s="93"/>
    </row>
    <row r="77" spans="2:22" x14ac:dyDescent="0.25">
      <c r="B77" s="127"/>
      <c r="C77" s="127"/>
      <c r="D77" s="131"/>
      <c r="E77" s="293"/>
      <c r="F77" s="294"/>
      <c r="G77" s="293"/>
      <c r="H77" s="132"/>
      <c r="I77" s="347"/>
      <c r="J77" s="295"/>
      <c r="K77" s="23"/>
      <c r="L77" s="132"/>
      <c r="M77" s="133"/>
    </row>
  </sheetData>
  <mergeCells count="6">
    <mergeCell ref="B2:C9"/>
    <mergeCell ref="D2:K5"/>
    <mergeCell ref="L2:M9"/>
    <mergeCell ref="D6:K9"/>
    <mergeCell ref="I14:I15"/>
    <mergeCell ref="J14:J15"/>
  </mergeCells>
  <dataValidations count="1">
    <dataValidation type="list" allowBlank="1" showInputMessage="1" showErrorMessage="1" sqref="L70:L72 L14:L15 L75:L76 L25:L26 L30:L31 L37 L33:L35 L46:L48 L41:L44 L50:L52 L56:L58 L60 L64:L68 L19:L23" xr:uid="{00000000-0002-0000-0400-000000000000}">
      <formula1>$S$10:$S$16</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9"/>
  <sheetViews>
    <sheetView topLeftCell="C114" zoomScale="70" zoomScaleNormal="70" workbookViewId="0">
      <selection activeCell="K117" sqref="K117"/>
    </sheetView>
  </sheetViews>
  <sheetFormatPr baseColWidth="10" defaultRowHeight="15" x14ac:dyDescent="0.25"/>
  <cols>
    <col min="1" max="1" width="12" customWidth="1"/>
    <col min="2" max="2" width="21.5703125" customWidth="1"/>
    <col min="3" max="3" width="25.42578125" style="58" customWidth="1"/>
    <col min="4" max="4" width="31.28515625" style="58" customWidth="1"/>
    <col min="5" max="5" width="13.28515625" style="57" customWidth="1"/>
    <col min="6" max="6" width="17.85546875" style="58" customWidth="1"/>
    <col min="7" max="7" width="20.7109375" style="58" customWidth="1"/>
    <col min="8" max="8" width="112.5703125" style="58" customWidth="1"/>
    <col min="9" max="9" width="25.5703125" style="58" customWidth="1"/>
    <col min="10" max="10" width="25.42578125" style="58" customWidth="1"/>
    <col min="11" max="11" width="16.7109375" customWidth="1"/>
    <col min="12" max="12" width="63.140625" customWidth="1"/>
    <col min="13" max="13" width="0" hidden="1" customWidth="1"/>
    <col min="14" max="14" width="9.42578125" style="84" hidden="1" customWidth="1"/>
  </cols>
  <sheetData>
    <row r="1" spans="1:14" ht="15.75" thickBot="1" x14ac:dyDescent="0.3">
      <c r="A1" s="134"/>
      <c r="B1" s="1"/>
      <c r="C1" s="286"/>
      <c r="D1" s="287"/>
      <c r="E1" s="289"/>
      <c r="F1" s="287"/>
      <c r="G1" s="287"/>
      <c r="H1" s="287"/>
      <c r="I1" s="287"/>
      <c r="J1" s="287"/>
      <c r="K1" s="136"/>
      <c r="L1" s="135"/>
    </row>
    <row r="2" spans="1:14" x14ac:dyDescent="0.25">
      <c r="A2" s="476" t="s">
        <v>518</v>
      </c>
      <c r="B2" s="532"/>
      <c r="C2" s="535" t="s">
        <v>243</v>
      </c>
      <c r="D2" s="484"/>
      <c r="E2" s="484"/>
      <c r="F2" s="484"/>
      <c r="G2" s="484"/>
      <c r="H2" s="484"/>
      <c r="I2" s="484"/>
      <c r="J2" s="536"/>
      <c r="K2" s="542"/>
      <c r="L2" s="543"/>
    </row>
    <row r="3" spans="1:14" x14ac:dyDescent="0.25">
      <c r="A3" s="478"/>
      <c r="B3" s="533"/>
      <c r="C3" s="537"/>
      <c r="D3" s="486"/>
      <c r="E3" s="486"/>
      <c r="F3" s="486"/>
      <c r="G3" s="486"/>
      <c r="H3" s="486"/>
      <c r="I3" s="486"/>
      <c r="J3" s="538"/>
      <c r="K3" s="544"/>
      <c r="L3" s="545"/>
      <c r="N3" s="136" t="s">
        <v>490</v>
      </c>
    </row>
    <row r="4" spans="1:14" x14ac:dyDescent="0.25">
      <c r="A4" s="478"/>
      <c r="B4" s="533"/>
      <c r="C4" s="537"/>
      <c r="D4" s="486"/>
      <c r="E4" s="486"/>
      <c r="F4" s="486"/>
      <c r="G4" s="486"/>
      <c r="H4" s="486"/>
      <c r="I4" s="486"/>
      <c r="J4" s="538"/>
      <c r="K4" s="544"/>
      <c r="L4" s="545"/>
      <c r="N4" s="136">
        <v>0</v>
      </c>
    </row>
    <row r="5" spans="1:14" ht="15.75" thickBot="1" x14ac:dyDescent="0.3">
      <c r="A5" s="478"/>
      <c r="B5" s="533"/>
      <c r="C5" s="539"/>
      <c r="D5" s="540"/>
      <c r="E5" s="540"/>
      <c r="F5" s="540"/>
      <c r="G5" s="540"/>
      <c r="H5" s="540"/>
      <c r="I5" s="540"/>
      <c r="J5" s="541"/>
      <c r="K5" s="544"/>
      <c r="L5" s="545"/>
      <c r="N5" s="136">
        <v>20</v>
      </c>
    </row>
    <row r="6" spans="1:14" x14ac:dyDescent="0.25">
      <c r="A6" s="478"/>
      <c r="B6" s="533"/>
      <c r="C6" s="548" t="str">
        <f>PORTADA!D10</f>
        <v>INSTITUTO NACIONAL PARA CIEGOS INCI</v>
      </c>
      <c r="D6" s="549"/>
      <c r="E6" s="549"/>
      <c r="F6" s="549"/>
      <c r="G6" s="549"/>
      <c r="H6" s="549"/>
      <c r="I6" s="549"/>
      <c r="J6" s="550"/>
      <c r="K6" s="544"/>
      <c r="L6" s="545"/>
      <c r="N6" s="136">
        <v>40</v>
      </c>
    </row>
    <row r="7" spans="1:14" x14ac:dyDescent="0.25">
      <c r="A7" s="478"/>
      <c r="B7" s="533"/>
      <c r="C7" s="551"/>
      <c r="D7" s="552"/>
      <c r="E7" s="552"/>
      <c r="F7" s="552"/>
      <c r="G7" s="552"/>
      <c r="H7" s="552"/>
      <c r="I7" s="552"/>
      <c r="J7" s="553"/>
      <c r="K7" s="544"/>
      <c r="L7" s="545"/>
      <c r="N7" s="136">
        <v>60</v>
      </c>
    </row>
    <row r="8" spans="1:14" x14ac:dyDescent="0.25">
      <c r="A8" s="478"/>
      <c r="B8" s="533"/>
      <c r="C8" s="551"/>
      <c r="D8" s="552"/>
      <c r="E8" s="552"/>
      <c r="F8" s="552"/>
      <c r="G8" s="552"/>
      <c r="H8" s="552"/>
      <c r="I8" s="552"/>
      <c r="J8" s="553"/>
      <c r="K8" s="544"/>
      <c r="L8" s="545"/>
      <c r="N8" s="136">
        <v>80</v>
      </c>
    </row>
    <row r="9" spans="1:14" ht="15.75" thickBot="1" x14ac:dyDescent="0.3">
      <c r="A9" s="481"/>
      <c r="B9" s="534"/>
      <c r="C9" s="554"/>
      <c r="D9" s="555"/>
      <c r="E9" s="555"/>
      <c r="F9" s="555"/>
      <c r="G9" s="555"/>
      <c r="H9" s="555"/>
      <c r="I9" s="555"/>
      <c r="J9" s="556"/>
      <c r="K9" s="546"/>
      <c r="L9" s="547"/>
      <c r="N9" s="320">
        <v>100</v>
      </c>
    </row>
    <row r="10" spans="1:14" x14ac:dyDescent="0.25">
      <c r="A10" s="134"/>
      <c r="B10" s="1"/>
      <c r="C10" s="286"/>
      <c r="D10" s="287"/>
      <c r="E10" s="289"/>
      <c r="F10" s="287"/>
      <c r="G10" s="287"/>
      <c r="H10" s="287"/>
      <c r="I10" s="287"/>
      <c r="J10" s="287"/>
      <c r="K10" s="136"/>
      <c r="L10" s="135"/>
    </row>
    <row r="11" spans="1:14" ht="63" x14ac:dyDescent="0.25">
      <c r="A11" s="137" t="s">
        <v>1238</v>
      </c>
      <c r="B11" s="137" t="s">
        <v>245</v>
      </c>
      <c r="C11" s="138" t="s">
        <v>246</v>
      </c>
      <c r="D11" s="137" t="s">
        <v>247</v>
      </c>
      <c r="E11" s="137" t="s">
        <v>248</v>
      </c>
      <c r="F11" s="137" t="s">
        <v>249</v>
      </c>
      <c r="G11" s="137" t="s">
        <v>250</v>
      </c>
      <c r="H11" s="137" t="s">
        <v>251</v>
      </c>
      <c r="I11" s="137" t="s">
        <v>252</v>
      </c>
      <c r="J11" s="137" t="s">
        <v>253</v>
      </c>
      <c r="K11" s="290" t="s">
        <v>254</v>
      </c>
      <c r="L11" s="138" t="s">
        <v>255</v>
      </c>
    </row>
    <row r="12" spans="1:14" x14ac:dyDescent="0.25">
      <c r="A12" s="139" t="s">
        <v>17</v>
      </c>
      <c r="B12" s="140"/>
      <c r="C12" s="285"/>
      <c r="D12" s="285"/>
      <c r="E12" s="167"/>
      <c r="F12" s="285"/>
      <c r="G12" s="285"/>
      <c r="H12" s="285"/>
      <c r="I12" s="285"/>
      <c r="J12" s="285"/>
      <c r="K12" s="141"/>
      <c r="L12" s="140"/>
    </row>
    <row r="13" spans="1:14" ht="75" x14ac:dyDescent="0.25">
      <c r="A13" s="142" t="s">
        <v>519</v>
      </c>
      <c r="B13" s="143" t="s">
        <v>520</v>
      </c>
      <c r="C13" s="143" t="s">
        <v>17</v>
      </c>
      <c r="D13" s="143"/>
      <c r="E13" s="142" t="s">
        <v>16</v>
      </c>
      <c r="F13" s="143" t="s">
        <v>259</v>
      </c>
      <c r="G13" s="144"/>
      <c r="H13" s="145"/>
      <c r="I13" s="144"/>
      <c r="J13" s="144"/>
      <c r="K13" s="146">
        <f>ROUND(AVERAGE(K14,K17,K24,K26),0)</f>
        <v>66</v>
      </c>
      <c r="L13" s="143"/>
    </row>
    <row r="14" spans="1:14" ht="45" x14ac:dyDescent="0.25">
      <c r="A14" s="128" t="s">
        <v>521</v>
      </c>
      <c r="B14" s="147" t="s">
        <v>186</v>
      </c>
      <c r="C14" s="148" t="s">
        <v>522</v>
      </c>
      <c r="D14" s="288" t="s">
        <v>523</v>
      </c>
      <c r="E14" s="284" t="s">
        <v>524</v>
      </c>
      <c r="F14" s="150" t="s">
        <v>525</v>
      </c>
      <c r="G14" s="149"/>
      <c r="H14" s="151"/>
      <c r="I14" s="152"/>
      <c r="J14" s="153"/>
      <c r="K14" s="154">
        <f>ROUND(AVERAGE(K15:K16),0)</f>
        <v>80</v>
      </c>
      <c r="L14" s="148"/>
    </row>
    <row r="15" spans="1:14" ht="225" x14ac:dyDescent="0.25">
      <c r="A15" s="129" t="s">
        <v>526</v>
      </c>
      <c r="B15" s="147" t="s">
        <v>186</v>
      </c>
      <c r="C15" s="147" t="s">
        <v>527</v>
      </c>
      <c r="D15" s="147" t="s">
        <v>528</v>
      </c>
      <c r="E15" s="263" t="s">
        <v>529</v>
      </c>
      <c r="F15" s="150"/>
      <c r="G15" s="155" t="s">
        <v>341</v>
      </c>
      <c r="H15" s="156" t="s">
        <v>530</v>
      </c>
      <c r="I15" s="157" t="s">
        <v>1355</v>
      </c>
      <c r="J15" s="147"/>
      <c r="K15" s="318">
        <v>80</v>
      </c>
      <c r="L15" s="147"/>
    </row>
    <row r="16" spans="1:14" ht="105" x14ac:dyDescent="0.25">
      <c r="A16" s="129" t="s">
        <v>531</v>
      </c>
      <c r="B16" s="147" t="s">
        <v>235</v>
      </c>
      <c r="C16" s="147" t="s">
        <v>532</v>
      </c>
      <c r="D16" s="147" t="s">
        <v>533</v>
      </c>
      <c r="E16" s="263" t="s">
        <v>534</v>
      </c>
      <c r="F16" s="150"/>
      <c r="G16" s="147" t="s">
        <v>535</v>
      </c>
      <c r="H16" s="156" t="s">
        <v>536</v>
      </c>
      <c r="I16" s="159" t="s">
        <v>1356</v>
      </c>
      <c r="J16" s="147"/>
      <c r="K16" s="318">
        <v>80</v>
      </c>
      <c r="L16" s="147"/>
    </row>
    <row r="17" spans="1:12" ht="60" x14ac:dyDescent="0.25">
      <c r="A17" s="128" t="s">
        <v>537</v>
      </c>
      <c r="B17" s="147" t="s">
        <v>186</v>
      </c>
      <c r="C17" s="108" t="s">
        <v>538</v>
      </c>
      <c r="D17" s="108" t="s">
        <v>539</v>
      </c>
      <c r="E17" s="104" t="s">
        <v>540</v>
      </c>
      <c r="F17" s="150" t="s">
        <v>541</v>
      </c>
      <c r="G17" s="160"/>
      <c r="H17" s="156"/>
      <c r="I17" s="159"/>
      <c r="J17" s="147"/>
      <c r="K17" s="161">
        <f>ROUND(AVERAGE(K18:K23),0)</f>
        <v>67</v>
      </c>
      <c r="L17" s="108"/>
    </row>
    <row r="18" spans="1:12" ht="105" x14ac:dyDescent="0.25">
      <c r="A18" s="129" t="s">
        <v>542</v>
      </c>
      <c r="B18" s="147" t="s">
        <v>186</v>
      </c>
      <c r="C18" s="147" t="s">
        <v>543</v>
      </c>
      <c r="D18" s="147" t="s">
        <v>544</v>
      </c>
      <c r="E18" s="98" t="s">
        <v>545</v>
      </c>
      <c r="F18" s="150"/>
      <c r="G18" s="155" t="s">
        <v>546</v>
      </c>
      <c r="H18" s="156" t="s">
        <v>547</v>
      </c>
      <c r="I18" s="159" t="s">
        <v>1358</v>
      </c>
      <c r="J18" s="147" t="s">
        <v>1357</v>
      </c>
      <c r="K18" s="318">
        <v>80</v>
      </c>
      <c r="L18" s="147"/>
    </row>
    <row r="19" spans="1:12" ht="180" x14ac:dyDescent="0.25">
      <c r="A19" s="129" t="s">
        <v>548</v>
      </c>
      <c r="B19" s="147" t="s">
        <v>186</v>
      </c>
      <c r="C19" s="147" t="s">
        <v>549</v>
      </c>
      <c r="D19" s="147" t="s">
        <v>550</v>
      </c>
      <c r="E19" s="98" t="s">
        <v>551</v>
      </c>
      <c r="F19" s="150"/>
      <c r="G19" s="155" t="s">
        <v>546</v>
      </c>
      <c r="H19" s="156" t="s">
        <v>552</v>
      </c>
      <c r="I19" s="159" t="s">
        <v>1359</v>
      </c>
      <c r="J19" s="147" t="s">
        <v>1360</v>
      </c>
      <c r="K19" s="318">
        <v>100</v>
      </c>
      <c r="L19" s="147"/>
    </row>
    <row r="20" spans="1:12" ht="285" x14ac:dyDescent="0.25">
      <c r="A20" s="129" t="s">
        <v>553</v>
      </c>
      <c r="B20" s="147" t="s">
        <v>186</v>
      </c>
      <c r="C20" s="147" t="s">
        <v>554</v>
      </c>
      <c r="D20" s="147" t="s">
        <v>555</v>
      </c>
      <c r="E20" s="98" t="s">
        <v>556</v>
      </c>
      <c r="F20" s="150"/>
      <c r="G20" s="147" t="s">
        <v>557</v>
      </c>
      <c r="H20" s="156" t="s">
        <v>558</v>
      </c>
      <c r="I20" s="159" t="s">
        <v>1480</v>
      </c>
      <c r="J20" s="147"/>
      <c r="K20" s="318">
        <v>80</v>
      </c>
      <c r="L20" s="147"/>
    </row>
    <row r="21" spans="1:12" ht="225" x14ac:dyDescent="0.25">
      <c r="A21" s="129" t="s">
        <v>559</v>
      </c>
      <c r="B21" s="147" t="s">
        <v>186</v>
      </c>
      <c r="C21" s="147" t="s">
        <v>560</v>
      </c>
      <c r="D21" s="147" t="s">
        <v>561</v>
      </c>
      <c r="E21" s="98" t="s">
        <v>562</v>
      </c>
      <c r="F21" s="150"/>
      <c r="G21" s="155" t="s">
        <v>546</v>
      </c>
      <c r="H21" s="156" t="s">
        <v>563</v>
      </c>
      <c r="I21" s="159" t="s">
        <v>1359</v>
      </c>
      <c r="J21" s="147"/>
      <c r="K21" s="318">
        <v>60</v>
      </c>
      <c r="L21" s="147"/>
    </row>
    <row r="22" spans="1:12" ht="135" x14ac:dyDescent="0.25">
      <c r="A22" s="129" t="s">
        <v>564</v>
      </c>
      <c r="B22" s="147" t="s">
        <v>186</v>
      </c>
      <c r="C22" s="147" t="s">
        <v>565</v>
      </c>
      <c r="D22" s="147" t="s">
        <v>566</v>
      </c>
      <c r="E22" s="98" t="s">
        <v>567</v>
      </c>
      <c r="F22" s="150"/>
      <c r="G22" s="155"/>
      <c r="H22" s="156" t="s">
        <v>568</v>
      </c>
      <c r="I22" s="159" t="s">
        <v>1359</v>
      </c>
      <c r="J22" s="147"/>
      <c r="K22" s="318">
        <v>40</v>
      </c>
      <c r="L22" s="147"/>
    </row>
    <row r="23" spans="1:12" ht="120" x14ac:dyDescent="0.25">
      <c r="A23" s="129" t="s">
        <v>569</v>
      </c>
      <c r="B23" s="147" t="s">
        <v>186</v>
      </c>
      <c r="C23" s="147" t="s">
        <v>570</v>
      </c>
      <c r="D23" s="147" t="s">
        <v>571</v>
      </c>
      <c r="E23" s="98" t="s">
        <v>572</v>
      </c>
      <c r="F23" s="150"/>
      <c r="G23" s="155"/>
      <c r="H23" s="156" t="s">
        <v>573</v>
      </c>
      <c r="I23" s="159" t="s">
        <v>1359</v>
      </c>
      <c r="J23" s="147"/>
      <c r="K23" s="318">
        <v>40</v>
      </c>
      <c r="L23" s="147"/>
    </row>
    <row r="24" spans="1:12" ht="45" x14ac:dyDescent="0.25">
      <c r="A24" s="128" t="s">
        <v>574</v>
      </c>
      <c r="B24" s="108" t="s">
        <v>186</v>
      </c>
      <c r="C24" s="108" t="s">
        <v>575</v>
      </c>
      <c r="D24" s="108" t="s">
        <v>576</v>
      </c>
      <c r="E24" s="104" t="s">
        <v>577</v>
      </c>
      <c r="F24" s="150" t="s">
        <v>525</v>
      </c>
      <c r="G24" s="160"/>
      <c r="H24" s="162"/>
      <c r="I24" s="159"/>
      <c r="J24" s="147"/>
      <c r="K24" s="161">
        <f>K25</f>
        <v>40</v>
      </c>
      <c r="L24" s="108"/>
    </row>
    <row r="25" spans="1:12" ht="300" x14ac:dyDescent="0.25">
      <c r="A25" s="129" t="s">
        <v>578</v>
      </c>
      <c r="B25" s="147" t="s">
        <v>186</v>
      </c>
      <c r="C25" s="147" t="s">
        <v>579</v>
      </c>
      <c r="D25" s="147" t="s">
        <v>580</v>
      </c>
      <c r="E25" s="98" t="s">
        <v>581</v>
      </c>
      <c r="F25" s="150"/>
      <c r="G25" s="155" t="s">
        <v>546</v>
      </c>
      <c r="H25" s="156" t="s">
        <v>582</v>
      </c>
      <c r="I25" s="159" t="s">
        <v>1359</v>
      </c>
      <c r="J25" s="147"/>
      <c r="K25" s="318">
        <v>40</v>
      </c>
      <c r="L25" s="147"/>
    </row>
    <row r="26" spans="1:12" ht="60" x14ac:dyDescent="0.25">
      <c r="A26" s="128" t="s">
        <v>583</v>
      </c>
      <c r="B26" s="147" t="s">
        <v>186</v>
      </c>
      <c r="C26" s="108" t="s">
        <v>584</v>
      </c>
      <c r="D26" s="108" t="s">
        <v>585</v>
      </c>
      <c r="E26" s="104" t="s">
        <v>586</v>
      </c>
      <c r="F26" s="150" t="s">
        <v>541</v>
      </c>
      <c r="G26" s="160"/>
      <c r="H26" s="156"/>
      <c r="I26" s="159"/>
      <c r="J26" s="147"/>
      <c r="K26" s="161">
        <f>ROUND(AVERAGE(K27:K31),0)</f>
        <v>76</v>
      </c>
      <c r="L26" s="108"/>
    </row>
    <row r="27" spans="1:12" ht="120" x14ac:dyDescent="0.25">
      <c r="A27" s="129" t="s">
        <v>587</v>
      </c>
      <c r="B27" s="147" t="s">
        <v>186</v>
      </c>
      <c r="C27" s="147" t="s">
        <v>588</v>
      </c>
      <c r="D27" s="147" t="s">
        <v>589</v>
      </c>
      <c r="E27" s="98" t="s">
        <v>590</v>
      </c>
      <c r="F27" s="150"/>
      <c r="G27" s="147" t="s">
        <v>557</v>
      </c>
      <c r="H27" s="156" t="s">
        <v>591</v>
      </c>
      <c r="I27" s="159" t="s">
        <v>1359</v>
      </c>
      <c r="J27" s="147"/>
      <c r="K27" s="318">
        <v>80</v>
      </c>
      <c r="L27" s="147"/>
    </row>
    <row r="28" spans="1:12" ht="285" x14ac:dyDescent="0.25">
      <c r="A28" s="129" t="s">
        <v>592</v>
      </c>
      <c r="B28" s="147" t="s">
        <v>186</v>
      </c>
      <c r="C28" s="147" t="s">
        <v>593</v>
      </c>
      <c r="D28" s="147" t="s">
        <v>594</v>
      </c>
      <c r="E28" s="98" t="s">
        <v>595</v>
      </c>
      <c r="F28" s="150"/>
      <c r="G28" s="155" t="s">
        <v>546</v>
      </c>
      <c r="H28" s="156" t="s">
        <v>596</v>
      </c>
      <c r="I28" s="157" t="s">
        <v>1361</v>
      </c>
      <c r="J28" s="147" t="s">
        <v>1362</v>
      </c>
      <c r="K28" s="318">
        <v>80</v>
      </c>
      <c r="L28" s="147"/>
    </row>
    <row r="29" spans="1:12" ht="165" x14ac:dyDescent="0.25">
      <c r="A29" s="129" t="s">
        <v>597</v>
      </c>
      <c r="B29" s="147" t="s">
        <v>235</v>
      </c>
      <c r="C29" s="147" t="s">
        <v>598</v>
      </c>
      <c r="D29" s="147" t="s">
        <v>599</v>
      </c>
      <c r="E29" s="98" t="s">
        <v>600</v>
      </c>
      <c r="F29" s="150"/>
      <c r="G29" s="155" t="s">
        <v>546</v>
      </c>
      <c r="H29" s="156" t="s">
        <v>601</v>
      </c>
      <c r="I29" s="159" t="s">
        <v>1363</v>
      </c>
      <c r="J29" s="147" t="s">
        <v>1368</v>
      </c>
      <c r="K29" s="335">
        <v>80</v>
      </c>
      <c r="L29" s="147"/>
    </row>
    <row r="30" spans="1:12" ht="180" x14ac:dyDescent="0.25">
      <c r="A30" s="129" t="s">
        <v>602</v>
      </c>
      <c r="B30" s="147" t="s">
        <v>235</v>
      </c>
      <c r="C30" s="147" t="s">
        <v>603</v>
      </c>
      <c r="D30" s="147" t="s">
        <v>604</v>
      </c>
      <c r="E30" s="98" t="s">
        <v>605</v>
      </c>
      <c r="F30" s="150"/>
      <c r="G30" s="147" t="s">
        <v>557</v>
      </c>
      <c r="H30" s="156" t="s">
        <v>606</v>
      </c>
      <c r="I30" s="159" t="s">
        <v>1364</v>
      </c>
      <c r="J30" s="147" t="s">
        <v>1365</v>
      </c>
      <c r="K30" s="335">
        <v>80</v>
      </c>
      <c r="L30" s="147"/>
    </row>
    <row r="31" spans="1:12" ht="150" x14ac:dyDescent="0.25">
      <c r="A31" s="129" t="s">
        <v>607</v>
      </c>
      <c r="B31" s="147" t="s">
        <v>235</v>
      </c>
      <c r="C31" s="147" t="s">
        <v>608</v>
      </c>
      <c r="D31" s="147" t="s">
        <v>609</v>
      </c>
      <c r="E31" s="98" t="s">
        <v>610</v>
      </c>
      <c r="F31" s="150"/>
      <c r="G31" s="155" t="s">
        <v>341</v>
      </c>
      <c r="H31" s="156" t="s">
        <v>611</v>
      </c>
      <c r="I31" s="159" t="s">
        <v>1366</v>
      </c>
      <c r="J31" s="147" t="s">
        <v>1367</v>
      </c>
      <c r="K31" s="336">
        <v>60</v>
      </c>
      <c r="L31" s="147"/>
    </row>
    <row r="32" spans="1:12" x14ac:dyDescent="0.25">
      <c r="A32" s="139" t="s">
        <v>19</v>
      </c>
      <c r="B32" s="163"/>
      <c r="C32" s="163"/>
      <c r="D32" s="163"/>
      <c r="E32" s="167"/>
      <c r="F32" s="163"/>
      <c r="G32" s="163"/>
      <c r="H32" s="164"/>
      <c r="I32" s="166"/>
      <c r="J32" s="166"/>
      <c r="K32" s="167"/>
      <c r="L32" s="163"/>
    </row>
    <row r="33" spans="1:12" ht="120" x14ac:dyDescent="0.25">
      <c r="A33" s="142" t="s">
        <v>612</v>
      </c>
      <c r="B33" s="143" t="s">
        <v>186</v>
      </c>
      <c r="C33" s="143" t="s">
        <v>19</v>
      </c>
      <c r="D33" s="143" t="s">
        <v>274</v>
      </c>
      <c r="E33" s="142" t="s">
        <v>18</v>
      </c>
      <c r="F33" s="144"/>
      <c r="G33" s="144"/>
      <c r="H33" s="168"/>
      <c r="I33" s="170"/>
      <c r="J33" s="170"/>
      <c r="K33" s="146">
        <f>K34</f>
        <v>100</v>
      </c>
      <c r="L33" s="143"/>
    </row>
    <row r="34" spans="1:12" ht="75" x14ac:dyDescent="0.25">
      <c r="A34" s="128" t="s">
        <v>613</v>
      </c>
      <c r="B34" s="108" t="s">
        <v>186</v>
      </c>
      <c r="C34" s="108" t="s">
        <v>614</v>
      </c>
      <c r="D34" s="108" t="s">
        <v>615</v>
      </c>
      <c r="E34" s="104" t="s">
        <v>616</v>
      </c>
      <c r="F34" s="150" t="s">
        <v>541</v>
      </c>
      <c r="G34" s="160"/>
      <c r="H34" s="162"/>
      <c r="I34" s="159"/>
      <c r="J34" s="147"/>
      <c r="K34" s="154">
        <f>ROUND(AVERAGE(K35:K36),0)</f>
        <v>100</v>
      </c>
      <c r="L34" s="147"/>
    </row>
    <row r="35" spans="1:12" ht="225" x14ac:dyDescent="0.25">
      <c r="A35" s="129" t="s">
        <v>617</v>
      </c>
      <c r="B35" s="147" t="s">
        <v>186</v>
      </c>
      <c r="C35" s="147" t="s">
        <v>618</v>
      </c>
      <c r="D35" s="147" t="s">
        <v>619</v>
      </c>
      <c r="E35" s="98" t="s">
        <v>620</v>
      </c>
      <c r="F35" s="150"/>
      <c r="G35" s="155"/>
      <c r="H35" s="156" t="s">
        <v>621</v>
      </c>
      <c r="I35" s="159" t="s">
        <v>1369</v>
      </c>
      <c r="J35" s="147"/>
      <c r="K35" s="318">
        <v>100</v>
      </c>
      <c r="L35" s="147"/>
    </row>
    <row r="36" spans="1:12" ht="210" x14ac:dyDescent="0.25">
      <c r="A36" s="129" t="s">
        <v>622</v>
      </c>
      <c r="B36" s="147" t="s">
        <v>186</v>
      </c>
      <c r="C36" s="147" t="s">
        <v>623</v>
      </c>
      <c r="D36" s="147" t="s">
        <v>624</v>
      </c>
      <c r="E36" s="98" t="s">
        <v>625</v>
      </c>
      <c r="F36" s="150"/>
      <c r="G36" s="155"/>
      <c r="H36" s="156" t="s">
        <v>626</v>
      </c>
      <c r="I36" s="159" t="s">
        <v>1369</v>
      </c>
      <c r="J36" s="147"/>
      <c r="K36" s="318">
        <v>100</v>
      </c>
      <c r="L36" s="147"/>
    </row>
    <row r="37" spans="1:12" x14ac:dyDescent="0.25">
      <c r="A37" s="139" t="s">
        <v>21</v>
      </c>
      <c r="B37" s="163"/>
      <c r="C37" s="163"/>
      <c r="D37" s="163"/>
      <c r="E37" s="167"/>
      <c r="F37" s="163"/>
      <c r="G37" s="163"/>
      <c r="H37" s="164"/>
      <c r="I37" s="165"/>
      <c r="J37" s="166"/>
      <c r="K37" s="167"/>
      <c r="L37" s="163"/>
    </row>
    <row r="38" spans="1:12" ht="75" x14ac:dyDescent="0.25">
      <c r="A38" s="142" t="s">
        <v>627</v>
      </c>
      <c r="B38" s="143" t="s">
        <v>628</v>
      </c>
      <c r="C38" s="143" t="s">
        <v>21</v>
      </c>
      <c r="D38" s="143"/>
      <c r="E38" s="142" t="s">
        <v>20</v>
      </c>
      <c r="F38" s="144"/>
      <c r="G38" s="171"/>
      <c r="H38" s="172"/>
      <c r="I38" s="169"/>
      <c r="J38" s="170"/>
      <c r="K38" s="173">
        <f>ROUND(AVERAGE(K39,K46),0)</f>
        <v>71</v>
      </c>
      <c r="L38" s="170"/>
    </row>
    <row r="39" spans="1:12" ht="90" x14ac:dyDescent="0.25">
      <c r="A39" s="128" t="s">
        <v>629</v>
      </c>
      <c r="B39" s="174" t="s">
        <v>181</v>
      </c>
      <c r="C39" s="108" t="s">
        <v>182</v>
      </c>
      <c r="D39" s="108" t="s">
        <v>630</v>
      </c>
      <c r="E39" s="104" t="s">
        <v>631</v>
      </c>
      <c r="F39" s="150" t="s">
        <v>525</v>
      </c>
      <c r="G39" s="160"/>
      <c r="H39" s="162"/>
      <c r="I39" s="159"/>
      <c r="J39" s="147"/>
      <c r="K39" s="161">
        <f>ROUND(AVERAGE(K40:K45),0)</f>
        <v>73</v>
      </c>
      <c r="L39" s="108"/>
    </row>
    <row r="40" spans="1:12" ht="315" x14ac:dyDescent="0.25">
      <c r="A40" s="129" t="s">
        <v>632</v>
      </c>
      <c r="B40" s="175" t="s">
        <v>181</v>
      </c>
      <c r="C40" s="147" t="s">
        <v>183</v>
      </c>
      <c r="D40" s="147" t="s">
        <v>633</v>
      </c>
      <c r="E40" s="98" t="s">
        <v>634</v>
      </c>
      <c r="F40" s="150"/>
      <c r="G40" s="155" t="s">
        <v>635</v>
      </c>
      <c r="H40" s="156" t="s">
        <v>636</v>
      </c>
      <c r="I40" s="159" t="s">
        <v>1370</v>
      </c>
      <c r="J40" s="147" t="s">
        <v>1371</v>
      </c>
      <c r="K40" s="318">
        <v>60</v>
      </c>
      <c r="L40" s="147"/>
    </row>
    <row r="41" spans="1:12" ht="270" x14ac:dyDescent="0.25">
      <c r="A41" s="129" t="s">
        <v>637</v>
      </c>
      <c r="B41" s="175" t="s">
        <v>638</v>
      </c>
      <c r="C41" s="147" t="s">
        <v>639</v>
      </c>
      <c r="D41" s="147" t="s">
        <v>640</v>
      </c>
      <c r="E41" s="98" t="s">
        <v>641</v>
      </c>
      <c r="F41" s="150"/>
      <c r="G41" s="147" t="s">
        <v>642</v>
      </c>
      <c r="H41" s="156" t="s">
        <v>643</v>
      </c>
      <c r="I41" s="159" t="s">
        <v>1372</v>
      </c>
      <c r="J41" s="147" t="s">
        <v>1373</v>
      </c>
      <c r="K41" s="318">
        <v>80</v>
      </c>
      <c r="L41" s="147"/>
    </row>
    <row r="42" spans="1:12" ht="120" x14ac:dyDescent="0.25">
      <c r="A42" s="129" t="s">
        <v>644</v>
      </c>
      <c r="B42" s="175" t="s">
        <v>645</v>
      </c>
      <c r="C42" s="147" t="s">
        <v>646</v>
      </c>
      <c r="D42" s="147" t="s">
        <v>647</v>
      </c>
      <c r="E42" s="98" t="s">
        <v>648</v>
      </c>
      <c r="F42" s="150"/>
      <c r="G42" s="155"/>
      <c r="H42" s="156" t="s">
        <v>649</v>
      </c>
      <c r="I42" s="159" t="s">
        <v>1374</v>
      </c>
      <c r="J42" s="147" t="s">
        <v>1375</v>
      </c>
      <c r="K42" s="318">
        <v>60</v>
      </c>
      <c r="L42" s="147"/>
    </row>
    <row r="43" spans="1:12" ht="60" x14ac:dyDescent="0.25">
      <c r="A43" s="129" t="s">
        <v>650</v>
      </c>
      <c r="B43" s="175" t="s">
        <v>638</v>
      </c>
      <c r="C43" s="147" t="s">
        <v>651</v>
      </c>
      <c r="D43" s="147" t="s">
        <v>652</v>
      </c>
      <c r="E43" s="98" t="s">
        <v>653</v>
      </c>
      <c r="F43" s="150"/>
      <c r="G43" s="147" t="s">
        <v>654</v>
      </c>
      <c r="H43" s="156" t="s">
        <v>655</v>
      </c>
      <c r="I43" s="159" t="s">
        <v>1376</v>
      </c>
      <c r="J43" s="147" t="s">
        <v>1377</v>
      </c>
      <c r="K43" s="318">
        <v>80</v>
      </c>
      <c r="L43" s="147"/>
    </row>
    <row r="44" spans="1:12" ht="120" x14ac:dyDescent="0.25">
      <c r="A44" s="129" t="s">
        <v>656</v>
      </c>
      <c r="B44" s="175" t="s">
        <v>638</v>
      </c>
      <c r="C44" s="147" t="s">
        <v>657</v>
      </c>
      <c r="D44" s="147" t="s">
        <v>658</v>
      </c>
      <c r="E44" s="98" t="s">
        <v>659</v>
      </c>
      <c r="F44" s="155" t="s">
        <v>660</v>
      </c>
      <c r="G44" s="155"/>
      <c r="H44" s="156" t="s">
        <v>661</v>
      </c>
      <c r="I44" s="159" t="s">
        <v>1378</v>
      </c>
      <c r="J44" s="147"/>
      <c r="K44" s="318">
        <v>60</v>
      </c>
      <c r="L44" s="147"/>
    </row>
    <row r="45" spans="1:12" ht="210" x14ac:dyDescent="0.25">
      <c r="A45" s="129" t="s">
        <v>662</v>
      </c>
      <c r="B45" s="175" t="s">
        <v>181</v>
      </c>
      <c r="C45" s="147" t="s">
        <v>184</v>
      </c>
      <c r="D45" s="147" t="s">
        <v>663</v>
      </c>
      <c r="E45" s="98" t="s">
        <v>664</v>
      </c>
      <c r="F45" s="150"/>
      <c r="G45" s="155" t="s">
        <v>635</v>
      </c>
      <c r="H45" s="156" t="s">
        <v>665</v>
      </c>
      <c r="I45" s="100" t="s">
        <v>1379</v>
      </c>
      <c r="J45" s="186"/>
      <c r="K45" s="318">
        <v>100</v>
      </c>
      <c r="L45" s="147"/>
    </row>
    <row r="46" spans="1:12" ht="60" x14ac:dyDescent="0.25">
      <c r="A46" s="128" t="s">
        <v>666</v>
      </c>
      <c r="B46" s="108" t="s">
        <v>638</v>
      </c>
      <c r="C46" s="108" t="s">
        <v>667</v>
      </c>
      <c r="D46" s="108" t="s">
        <v>668</v>
      </c>
      <c r="E46" s="104" t="s">
        <v>669</v>
      </c>
      <c r="F46" s="150" t="s">
        <v>525</v>
      </c>
      <c r="G46" s="160"/>
      <c r="H46" s="162"/>
      <c r="I46" s="159"/>
      <c r="J46" s="147"/>
      <c r="K46" s="161">
        <f>ROUND(AVERAGE(K47:K55),0)</f>
        <v>69</v>
      </c>
      <c r="L46" s="108"/>
    </row>
    <row r="47" spans="1:12" ht="300" x14ac:dyDescent="0.25">
      <c r="A47" s="129" t="s">
        <v>670</v>
      </c>
      <c r="B47" s="147" t="s">
        <v>638</v>
      </c>
      <c r="C47" s="147" t="s">
        <v>671</v>
      </c>
      <c r="D47" s="147" t="s">
        <v>672</v>
      </c>
      <c r="E47" s="98" t="s">
        <v>673</v>
      </c>
      <c r="F47" s="150"/>
      <c r="G47" s="155" t="s">
        <v>674</v>
      </c>
      <c r="H47" s="156" t="s">
        <v>675</v>
      </c>
      <c r="I47" s="159" t="s">
        <v>1380</v>
      </c>
      <c r="J47" s="147"/>
      <c r="K47" s="318">
        <v>80</v>
      </c>
      <c r="L47" s="147"/>
    </row>
    <row r="48" spans="1:12" ht="160.5" customHeight="1" x14ac:dyDescent="0.25">
      <c r="A48" s="129" t="s">
        <v>676</v>
      </c>
      <c r="B48" s="147" t="s">
        <v>235</v>
      </c>
      <c r="C48" s="147" t="s">
        <v>677</v>
      </c>
      <c r="D48" s="147" t="s">
        <v>678</v>
      </c>
      <c r="E48" s="98" t="s">
        <v>679</v>
      </c>
      <c r="F48" s="150"/>
      <c r="G48" s="147" t="s">
        <v>680</v>
      </c>
      <c r="H48" s="156" t="s">
        <v>681</v>
      </c>
      <c r="I48" s="159" t="s">
        <v>1381</v>
      </c>
      <c r="J48" s="147" t="s">
        <v>1382</v>
      </c>
      <c r="K48" s="318">
        <v>80</v>
      </c>
      <c r="L48" s="147"/>
    </row>
    <row r="49" spans="1:12" ht="180" x14ac:dyDescent="0.25">
      <c r="A49" s="129" t="s">
        <v>682</v>
      </c>
      <c r="B49" s="147" t="s">
        <v>235</v>
      </c>
      <c r="C49" s="147" t="s">
        <v>683</v>
      </c>
      <c r="D49" s="147" t="s">
        <v>684</v>
      </c>
      <c r="E49" s="98" t="s">
        <v>685</v>
      </c>
      <c r="F49" s="150"/>
      <c r="G49" s="147" t="s">
        <v>686</v>
      </c>
      <c r="H49" s="156" t="s">
        <v>687</v>
      </c>
      <c r="I49" s="159" t="s">
        <v>1383</v>
      </c>
      <c r="J49" s="147" t="s">
        <v>1384</v>
      </c>
      <c r="K49" s="318">
        <v>80</v>
      </c>
      <c r="L49" s="147"/>
    </row>
    <row r="50" spans="1:12" ht="195" x14ac:dyDescent="0.25">
      <c r="A50" s="129" t="s">
        <v>688</v>
      </c>
      <c r="B50" s="147" t="s">
        <v>235</v>
      </c>
      <c r="C50" s="147" t="s">
        <v>689</v>
      </c>
      <c r="D50" s="147" t="s">
        <v>690</v>
      </c>
      <c r="E50" s="98" t="s">
        <v>691</v>
      </c>
      <c r="F50" s="150"/>
      <c r="G50" s="147" t="s">
        <v>692</v>
      </c>
      <c r="H50" s="156" t="s">
        <v>693</v>
      </c>
      <c r="I50" s="159" t="s">
        <v>1385</v>
      </c>
      <c r="J50" s="147" t="s">
        <v>1386</v>
      </c>
      <c r="K50" s="318">
        <v>100</v>
      </c>
      <c r="L50" s="147"/>
    </row>
    <row r="51" spans="1:12" ht="150" x14ac:dyDescent="0.25">
      <c r="A51" s="129" t="s">
        <v>694</v>
      </c>
      <c r="B51" s="147" t="s">
        <v>235</v>
      </c>
      <c r="C51" s="147" t="s">
        <v>695</v>
      </c>
      <c r="D51" s="147" t="s">
        <v>696</v>
      </c>
      <c r="E51" s="98" t="s">
        <v>697</v>
      </c>
      <c r="F51" s="150"/>
      <c r="G51" s="147" t="s">
        <v>698</v>
      </c>
      <c r="H51" s="156" t="s">
        <v>699</v>
      </c>
      <c r="I51" s="159" t="s">
        <v>1387</v>
      </c>
      <c r="J51" s="147" t="s">
        <v>1390</v>
      </c>
      <c r="K51" s="318">
        <v>60</v>
      </c>
      <c r="L51" s="147"/>
    </row>
    <row r="52" spans="1:12" ht="180" x14ac:dyDescent="0.25">
      <c r="A52" s="129" t="s">
        <v>700</v>
      </c>
      <c r="B52" s="147" t="s">
        <v>638</v>
      </c>
      <c r="C52" s="147" t="s">
        <v>701</v>
      </c>
      <c r="D52" s="147" t="s">
        <v>702</v>
      </c>
      <c r="E52" s="98" t="s">
        <v>703</v>
      </c>
      <c r="F52" s="150"/>
      <c r="G52" s="155" t="s">
        <v>704</v>
      </c>
      <c r="H52" s="156" t="s">
        <v>705</v>
      </c>
      <c r="I52" s="159" t="s">
        <v>1388</v>
      </c>
      <c r="J52" s="147"/>
      <c r="K52" s="318">
        <v>60</v>
      </c>
      <c r="L52" s="147"/>
    </row>
    <row r="53" spans="1:12" ht="135" x14ac:dyDescent="0.25">
      <c r="A53" s="129" t="s">
        <v>706</v>
      </c>
      <c r="B53" s="147" t="s">
        <v>235</v>
      </c>
      <c r="C53" s="147" t="s">
        <v>707</v>
      </c>
      <c r="D53" s="147" t="s">
        <v>708</v>
      </c>
      <c r="E53" s="98" t="s">
        <v>709</v>
      </c>
      <c r="F53" s="150"/>
      <c r="G53" s="147" t="s">
        <v>431</v>
      </c>
      <c r="H53" s="156" t="s">
        <v>710</v>
      </c>
      <c r="I53" s="159" t="s">
        <v>1481</v>
      </c>
      <c r="J53" s="147"/>
      <c r="K53" s="318">
        <v>60</v>
      </c>
      <c r="L53" s="147"/>
    </row>
    <row r="54" spans="1:12" ht="165" x14ac:dyDescent="0.25">
      <c r="A54" s="129" t="s">
        <v>711</v>
      </c>
      <c r="B54" s="147" t="s">
        <v>638</v>
      </c>
      <c r="C54" s="147" t="s">
        <v>712</v>
      </c>
      <c r="D54" s="147" t="s">
        <v>713</v>
      </c>
      <c r="E54" s="98" t="s">
        <v>714</v>
      </c>
      <c r="F54" s="150"/>
      <c r="G54" s="155"/>
      <c r="H54" s="156" t="s">
        <v>715</v>
      </c>
      <c r="I54" s="177" t="s">
        <v>1389</v>
      </c>
      <c r="J54" s="159" t="s">
        <v>1391</v>
      </c>
      <c r="K54" s="318">
        <v>80</v>
      </c>
      <c r="L54" s="147"/>
    </row>
    <row r="55" spans="1:12" ht="165" x14ac:dyDescent="0.25">
      <c r="A55" s="129" t="s">
        <v>716</v>
      </c>
      <c r="B55" s="147" t="s">
        <v>638</v>
      </c>
      <c r="C55" s="147" t="s">
        <v>717</v>
      </c>
      <c r="D55" s="147" t="s">
        <v>718</v>
      </c>
      <c r="E55" s="98" t="s">
        <v>719</v>
      </c>
      <c r="F55" s="150"/>
      <c r="G55" s="155" t="s">
        <v>720</v>
      </c>
      <c r="H55" s="156" t="s">
        <v>721</v>
      </c>
      <c r="I55" s="159"/>
      <c r="J55" s="147"/>
      <c r="K55" s="318">
        <v>20</v>
      </c>
      <c r="L55" s="147"/>
    </row>
    <row r="56" spans="1:12" x14ac:dyDescent="0.25">
      <c r="A56" s="139" t="s">
        <v>23</v>
      </c>
      <c r="B56" s="163"/>
      <c r="C56" s="163"/>
      <c r="D56" s="163"/>
      <c r="E56" s="167"/>
      <c r="F56" s="163"/>
      <c r="G56" s="163"/>
      <c r="H56" s="164"/>
      <c r="I56" s="166"/>
      <c r="J56" s="166"/>
      <c r="K56" s="167"/>
      <c r="L56" s="163"/>
    </row>
    <row r="57" spans="1:12" ht="45" x14ac:dyDescent="0.25">
      <c r="A57" s="142" t="s">
        <v>722</v>
      </c>
      <c r="B57" s="143" t="s">
        <v>723</v>
      </c>
      <c r="C57" s="143" t="s">
        <v>23</v>
      </c>
      <c r="D57" s="143"/>
      <c r="E57" s="142" t="s">
        <v>22</v>
      </c>
      <c r="F57" s="144"/>
      <c r="G57" s="171"/>
      <c r="H57" s="172"/>
      <c r="I57" s="170"/>
      <c r="J57" s="170"/>
      <c r="K57" s="173">
        <f>ROUND(AVERAGE(K58,K63,K65,K67,K72,K74,K77),0)</f>
        <v>66</v>
      </c>
      <c r="L57" s="170"/>
    </row>
    <row r="58" spans="1:12" ht="60" x14ac:dyDescent="0.25">
      <c r="A58" s="128" t="s">
        <v>724</v>
      </c>
      <c r="B58" s="108" t="s">
        <v>235</v>
      </c>
      <c r="C58" s="108" t="s">
        <v>195</v>
      </c>
      <c r="D58" s="108" t="s">
        <v>725</v>
      </c>
      <c r="E58" s="104" t="s">
        <v>726</v>
      </c>
      <c r="F58" s="150" t="s">
        <v>525</v>
      </c>
      <c r="G58" s="178"/>
      <c r="H58" s="162" t="s">
        <v>376</v>
      </c>
      <c r="I58" s="159"/>
      <c r="J58" s="147"/>
      <c r="K58" s="161">
        <f>ROUND(AVERAGE(K59:K62),0)</f>
        <v>60</v>
      </c>
      <c r="L58" s="108"/>
    </row>
    <row r="59" spans="1:12" ht="240" x14ac:dyDescent="0.25">
      <c r="A59" s="129" t="s">
        <v>727</v>
      </c>
      <c r="B59" s="108" t="s">
        <v>235</v>
      </c>
      <c r="C59" s="147" t="s">
        <v>196</v>
      </c>
      <c r="D59" s="147" t="s">
        <v>728</v>
      </c>
      <c r="E59" s="98" t="s">
        <v>729</v>
      </c>
      <c r="F59" s="150"/>
      <c r="G59" s="155"/>
      <c r="H59" s="156" t="s">
        <v>730</v>
      </c>
      <c r="I59" s="159" t="s">
        <v>1413</v>
      </c>
      <c r="J59" s="147"/>
      <c r="K59" s="318">
        <v>60</v>
      </c>
      <c r="L59" s="147"/>
    </row>
    <row r="60" spans="1:12" ht="165" x14ac:dyDescent="0.25">
      <c r="A60" s="129" t="s">
        <v>731</v>
      </c>
      <c r="B60" s="147" t="s">
        <v>235</v>
      </c>
      <c r="C60" s="147" t="s">
        <v>197</v>
      </c>
      <c r="D60" s="147" t="s">
        <v>732</v>
      </c>
      <c r="E60" s="98" t="s">
        <v>733</v>
      </c>
      <c r="F60" s="150"/>
      <c r="G60" s="147" t="s">
        <v>734</v>
      </c>
      <c r="H60" s="156" t="s">
        <v>735</v>
      </c>
      <c r="I60" s="159" t="s">
        <v>1392</v>
      </c>
      <c r="J60" s="147" t="s">
        <v>1482</v>
      </c>
      <c r="K60" s="318">
        <v>60</v>
      </c>
      <c r="L60" s="147"/>
    </row>
    <row r="61" spans="1:12" ht="120" x14ac:dyDescent="0.25">
      <c r="A61" s="129" t="s">
        <v>736</v>
      </c>
      <c r="B61" s="147" t="s">
        <v>235</v>
      </c>
      <c r="C61" s="147" t="s">
        <v>198</v>
      </c>
      <c r="D61" s="147" t="s">
        <v>737</v>
      </c>
      <c r="E61" s="98" t="s">
        <v>738</v>
      </c>
      <c r="F61" s="150"/>
      <c r="G61" s="155" t="s">
        <v>739</v>
      </c>
      <c r="H61" s="156" t="s">
        <v>740</v>
      </c>
      <c r="I61" s="159" t="s">
        <v>1393</v>
      </c>
      <c r="J61" s="147"/>
      <c r="K61" s="318">
        <v>60</v>
      </c>
      <c r="L61" s="147"/>
    </row>
    <row r="62" spans="1:12" ht="195" x14ac:dyDescent="0.25">
      <c r="A62" s="129" t="s">
        <v>741</v>
      </c>
      <c r="B62" s="147" t="s">
        <v>235</v>
      </c>
      <c r="C62" s="147" t="s">
        <v>199</v>
      </c>
      <c r="D62" s="147" t="s">
        <v>742</v>
      </c>
      <c r="E62" s="98" t="s">
        <v>743</v>
      </c>
      <c r="F62" s="150"/>
      <c r="G62" s="155" t="s">
        <v>744</v>
      </c>
      <c r="H62" s="156" t="s">
        <v>745</v>
      </c>
      <c r="I62" s="159" t="s">
        <v>1394</v>
      </c>
      <c r="J62" s="147" t="s">
        <v>1483</v>
      </c>
      <c r="K62" s="318">
        <v>60</v>
      </c>
      <c r="L62" s="147"/>
    </row>
    <row r="63" spans="1:12" ht="75" x14ac:dyDescent="0.25">
      <c r="A63" s="128" t="s">
        <v>746</v>
      </c>
      <c r="B63" s="108" t="s">
        <v>186</v>
      </c>
      <c r="C63" s="108" t="s">
        <v>200</v>
      </c>
      <c r="D63" s="108" t="s">
        <v>747</v>
      </c>
      <c r="E63" s="104" t="s">
        <v>748</v>
      </c>
      <c r="F63" s="150"/>
      <c r="G63" s="160"/>
      <c r="H63" s="156"/>
      <c r="I63" s="159"/>
      <c r="J63" s="147"/>
      <c r="K63" s="161">
        <f>K64</f>
        <v>80</v>
      </c>
      <c r="L63" s="108"/>
    </row>
    <row r="64" spans="1:12" ht="405" x14ac:dyDescent="0.25">
      <c r="A64" s="129" t="s">
        <v>749</v>
      </c>
      <c r="B64" s="108" t="s">
        <v>186</v>
      </c>
      <c r="C64" s="147" t="s">
        <v>750</v>
      </c>
      <c r="D64" s="147" t="s">
        <v>751</v>
      </c>
      <c r="E64" s="98" t="s">
        <v>752</v>
      </c>
      <c r="F64" s="150" t="s">
        <v>753</v>
      </c>
      <c r="G64" s="147" t="s">
        <v>754</v>
      </c>
      <c r="H64" s="156" t="s">
        <v>755</v>
      </c>
      <c r="I64" s="159" t="s">
        <v>1395</v>
      </c>
      <c r="J64" s="147" t="s">
        <v>1396</v>
      </c>
      <c r="K64" s="318">
        <v>80</v>
      </c>
      <c r="L64" s="147"/>
    </row>
    <row r="65" spans="1:12" ht="45" x14ac:dyDescent="0.25">
      <c r="A65" s="128" t="s">
        <v>756</v>
      </c>
      <c r="B65" s="108" t="s">
        <v>235</v>
      </c>
      <c r="C65" s="108" t="s">
        <v>201</v>
      </c>
      <c r="D65" s="108" t="s">
        <v>757</v>
      </c>
      <c r="E65" s="104" t="s">
        <v>758</v>
      </c>
      <c r="F65" s="150" t="s">
        <v>753</v>
      </c>
      <c r="G65" s="160"/>
      <c r="H65" s="156"/>
      <c r="I65" s="159"/>
      <c r="J65" s="147"/>
      <c r="K65" s="161">
        <f>K66</f>
        <v>80</v>
      </c>
      <c r="L65" s="108"/>
    </row>
    <row r="66" spans="1:12" ht="210" x14ac:dyDescent="0.25">
      <c r="A66" s="129" t="s">
        <v>759</v>
      </c>
      <c r="B66" s="147" t="s">
        <v>235</v>
      </c>
      <c r="C66" s="147" t="s">
        <v>760</v>
      </c>
      <c r="D66" s="147" t="s">
        <v>761</v>
      </c>
      <c r="E66" s="98" t="s">
        <v>762</v>
      </c>
      <c r="F66" s="150"/>
      <c r="G66" s="147" t="s">
        <v>763</v>
      </c>
      <c r="H66" s="156" t="s">
        <v>764</v>
      </c>
      <c r="I66" s="159" t="s">
        <v>1397</v>
      </c>
      <c r="J66" s="147"/>
      <c r="K66" s="318">
        <v>80</v>
      </c>
      <c r="L66" s="147"/>
    </row>
    <row r="67" spans="1:12" ht="60" x14ac:dyDescent="0.25">
      <c r="A67" s="128" t="s">
        <v>765</v>
      </c>
      <c r="B67" s="147" t="s">
        <v>186</v>
      </c>
      <c r="C67" s="108" t="s">
        <v>202</v>
      </c>
      <c r="D67" s="108" t="s">
        <v>766</v>
      </c>
      <c r="E67" s="104" t="s">
        <v>767</v>
      </c>
      <c r="F67" s="150" t="s">
        <v>541</v>
      </c>
      <c r="G67" s="160"/>
      <c r="H67" s="156"/>
      <c r="I67" s="159"/>
      <c r="J67" s="147"/>
      <c r="K67" s="161">
        <f>ROUND(AVERAGE(K68:K71),0)</f>
        <v>75</v>
      </c>
      <c r="L67" s="108"/>
    </row>
    <row r="68" spans="1:12" ht="225" x14ac:dyDescent="0.25">
      <c r="A68" s="129" t="s">
        <v>768</v>
      </c>
      <c r="B68" s="147" t="s">
        <v>186</v>
      </c>
      <c r="C68" s="147" t="s">
        <v>203</v>
      </c>
      <c r="D68" s="147" t="s">
        <v>769</v>
      </c>
      <c r="E68" s="98" t="s">
        <v>770</v>
      </c>
      <c r="F68" s="150" t="s">
        <v>541</v>
      </c>
      <c r="G68" s="147" t="s">
        <v>771</v>
      </c>
      <c r="H68" s="156" t="s">
        <v>772</v>
      </c>
      <c r="I68" s="159" t="s">
        <v>1398</v>
      </c>
      <c r="J68" s="147" t="s">
        <v>1399</v>
      </c>
      <c r="K68" s="318">
        <v>60</v>
      </c>
      <c r="L68" s="147"/>
    </row>
    <row r="69" spans="1:12" ht="120" x14ac:dyDescent="0.25">
      <c r="A69" s="129" t="s">
        <v>773</v>
      </c>
      <c r="B69" s="147" t="s">
        <v>186</v>
      </c>
      <c r="C69" s="147" t="s">
        <v>204</v>
      </c>
      <c r="D69" s="147" t="s">
        <v>774</v>
      </c>
      <c r="E69" s="98" t="s">
        <v>775</v>
      </c>
      <c r="F69" s="150"/>
      <c r="G69" s="155" t="s">
        <v>776</v>
      </c>
      <c r="H69" s="156" t="s">
        <v>777</v>
      </c>
      <c r="I69" s="159" t="s">
        <v>1400</v>
      </c>
      <c r="J69" s="147" t="s">
        <v>1401</v>
      </c>
      <c r="K69" s="318">
        <v>60</v>
      </c>
      <c r="L69" s="147"/>
    </row>
    <row r="70" spans="1:12" ht="75" x14ac:dyDescent="0.25">
      <c r="A70" s="129" t="s">
        <v>778</v>
      </c>
      <c r="B70" s="147" t="s">
        <v>186</v>
      </c>
      <c r="C70" s="147" t="s">
        <v>205</v>
      </c>
      <c r="D70" s="147" t="s">
        <v>779</v>
      </c>
      <c r="E70" s="98" t="s">
        <v>780</v>
      </c>
      <c r="F70" s="150"/>
      <c r="G70" s="147" t="s">
        <v>781</v>
      </c>
      <c r="H70" s="156" t="s">
        <v>782</v>
      </c>
      <c r="I70" s="159"/>
      <c r="J70" s="159" t="s">
        <v>1402</v>
      </c>
      <c r="K70" s="318">
        <v>80</v>
      </c>
      <c r="L70" s="147"/>
    </row>
    <row r="71" spans="1:12" ht="105" x14ac:dyDescent="0.25">
      <c r="A71" s="129" t="s">
        <v>783</v>
      </c>
      <c r="B71" s="147" t="s">
        <v>186</v>
      </c>
      <c r="C71" s="147" t="s">
        <v>206</v>
      </c>
      <c r="D71" s="147" t="s">
        <v>784</v>
      </c>
      <c r="E71" s="98" t="s">
        <v>785</v>
      </c>
      <c r="F71" s="150"/>
      <c r="G71" s="155" t="s">
        <v>776</v>
      </c>
      <c r="H71" s="156" t="s">
        <v>786</v>
      </c>
      <c r="I71" s="159" t="s">
        <v>1403</v>
      </c>
      <c r="J71" s="147"/>
      <c r="K71" s="318">
        <v>100</v>
      </c>
      <c r="L71" s="147"/>
    </row>
    <row r="72" spans="1:12" ht="30" x14ac:dyDescent="0.25">
      <c r="A72" s="128" t="s">
        <v>787</v>
      </c>
      <c r="B72" s="108" t="s">
        <v>235</v>
      </c>
      <c r="C72" s="108" t="s">
        <v>207</v>
      </c>
      <c r="D72" s="108" t="s">
        <v>788</v>
      </c>
      <c r="E72" s="104" t="s">
        <v>789</v>
      </c>
      <c r="F72" s="150" t="s">
        <v>525</v>
      </c>
      <c r="G72" s="160"/>
      <c r="H72" s="162"/>
      <c r="I72" s="159"/>
      <c r="J72" s="147"/>
      <c r="K72" s="161">
        <f>K73</f>
        <v>60</v>
      </c>
      <c r="L72" s="108"/>
    </row>
    <row r="73" spans="1:12" ht="255" x14ac:dyDescent="0.25">
      <c r="A73" s="129" t="s">
        <v>790</v>
      </c>
      <c r="B73" s="147" t="s">
        <v>235</v>
      </c>
      <c r="C73" s="147" t="s">
        <v>208</v>
      </c>
      <c r="D73" s="147" t="s">
        <v>791</v>
      </c>
      <c r="E73" s="98" t="s">
        <v>792</v>
      </c>
      <c r="F73" s="150"/>
      <c r="G73" s="147" t="s">
        <v>793</v>
      </c>
      <c r="H73" s="156" t="s">
        <v>794</v>
      </c>
      <c r="I73" s="159" t="s">
        <v>1404</v>
      </c>
      <c r="J73" s="147" t="s">
        <v>1405</v>
      </c>
      <c r="K73" s="318">
        <v>60</v>
      </c>
      <c r="L73" s="147"/>
    </row>
    <row r="74" spans="1:12" ht="45" x14ac:dyDescent="0.25">
      <c r="A74" s="128" t="s">
        <v>795</v>
      </c>
      <c r="B74" s="108" t="s">
        <v>186</v>
      </c>
      <c r="C74" s="108" t="s">
        <v>209</v>
      </c>
      <c r="D74" s="108" t="s">
        <v>796</v>
      </c>
      <c r="E74" s="104" t="s">
        <v>797</v>
      </c>
      <c r="F74" s="150" t="s">
        <v>753</v>
      </c>
      <c r="G74" s="160"/>
      <c r="H74" s="156"/>
      <c r="I74" s="159"/>
      <c r="J74" s="147"/>
      <c r="K74" s="161">
        <f>ROUND(AVERAGE(K75:K76),0)</f>
        <v>70</v>
      </c>
      <c r="L74" s="108"/>
    </row>
    <row r="75" spans="1:12" ht="409.5" x14ac:dyDescent="0.25">
      <c r="A75" s="129" t="s">
        <v>798</v>
      </c>
      <c r="B75" s="147" t="s">
        <v>186</v>
      </c>
      <c r="C75" s="147" t="s">
        <v>210</v>
      </c>
      <c r="D75" s="147" t="s">
        <v>799</v>
      </c>
      <c r="E75" s="98" t="s">
        <v>800</v>
      </c>
      <c r="F75" s="150"/>
      <c r="G75" s="147" t="s">
        <v>801</v>
      </c>
      <c r="H75" s="156" t="s">
        <v>802</v>
      </c>
      <c r="I75" s="159"/>
      <c r="J75" s="147" t="s">
        <v>1414</v>
      </c>
      <c r="K75" s="318">
        <v>40</v>
      </c>
      <c r="L75" s="147"/>
    </row>
    <row r="76" spans="1:12" ht="60" x14ac:dyDescent="0.25">
      <c r="A76" s="129" t="s">
        <v>803</v>
      </c>
      <c r="B76" s="147" t="s">
        <v>235</v>
      </c>
      <c r="C76" s="147" t="s">
        <v>211</v>
      </c>
      <c r="D76" s="147" t="s">
        <v>804</v>
      </c>
      <c r="E76" s="98" t="s">
        <v>805</v>
      </c>
      <c r="F76" s="150"/>
      <c r="G76" s="147" t="s">
        <v>734</v>
      </c>
      <c r="H76" s="156" t="s">
        <v>806</v>
      </c>
      <c r="I76" s="159" t="s">
        <v>1406</v>
      </c>
      <c r="J76" s="147"/>
      <c r="K76" s="318">
        <v>100</v>
      </c>
      <c r="L76" s="147"/>
    </row>
    <row r="77" spans="1:12" ht="60" x14ac:dyDescent="0.25">
      <c r="A77" s="128" t="s">
        <v>807</v>
      </c>
      <c r="B77" s="108" t="s">
        <v>235</v>
      </c>
      <c r="C77" s="108" t="s">
        <v>212</v>
      </c>
      <c r="D77" s="108" t="s">
        <v>808</v>
      </c>
      <c r="E77" s="104" t="s">
        <v>809</v>
      </c>
      <c r="F77" s="150" t="s">
        <v>541</v>
      </c>
      <c r="G77" s="160"/>
      <c r="H77" s="156"/>
      <c r="I77" s="159"/>
      <c r="J77" s="147"/>
      <c r="K77" s="161">
        <f>K78</f>
        <v>40</v>
      </c>
      <c r="L77" s="108"/>
    </row>
    <row r="78" spans="1:12" ht="180" x14ac:dyDescent="0.25">
      <c r="A78" s="129" t="s">
        <v>810</v>
      </c>
      <c r="B78" s="147" t="s">
        <v>235</v>
      </c>
      <c r="C78" s="147" t="s">
        <v>213</v>
      </c>
      <c r="D78" s="147" t="s">
        <v>811</v>
      </c>
      <c r="E78" s="98" t="s">
        <v>812</v>
      </c>
      <c r="F78" s="150"/>
      <c r="G78" s="155"/>
      <c r="H78" s="156" t="s">
        <v>813</v>
      </c>
      <c r="I78" s="159" t="s">
        <v>1415</v>
      </c>
      <c r="J78" s="147"/>
      <c r="K78" s="318">
        <v>40</v>
      </c>
      <c r="L78" s="147"/>
    </row>
    <row r="79" spans="1:12" x14ac:dyDescent="0.25">
      <c r="A79" s="139" t="s">
        <v>25</v>
      </c>
      <c r="B79" s="163"/>
      <c r="C79" s="139"/>
      <c r="D79" s="139"/>
      <c r="E79" s="180"/>
      <c r="F79" s="139"/>
      <c r="G79" s="139"/>
      <c r="H79" s="179"/>
      <c r="I79" s="166"/>
      <c r="J79" s="166"/>
      <c r="K79" s="180"/>
      <c r="L79" s="163"/>
    </row>
    <row r="80" spans="1:12" ht="45" x14ac:dyDescent="0.25">
      <c r="A80" s="181" t="s">
        <v>814</v>
      </c>
      <c r="B80" s="143" t="s">
        <v>723</v>
      </c>
      <c r="C80" s="143" t="s">
        <v>25</v>
      </c>
      <c r="D80" s="143"/>
      <c r="E80" s="142" t="s">
        <v>24</v>
      </c>
      <c r="F80" s="144"/>
      <c r="G80" s="171"/>
      <c r="H80" s="172"/>
      <c r="I80" s="170"/>
      <c r="J80" s="170"/>
      <c r="K80" s="173">
        <f>ROUND(AVERAGE(K81,K85),0)</f>
        <v>64</v>
      </c>
      <c r="L80" s="170"/>
    </row>
    <row r="81" spans="1:12" ht="60" x14ac:dyDescent="0.25">
      <c r="A81" s="128" t="s">
        <v>815</v>
      </c>
      <c r="B81" s="108" t="s">
        <v>235</v>
      </c>
      <c r="C81" s="108" t="s">
        <v>214</v>
      </c>
      <c r="D81" s="108" t="s">
        <v>816</v>
      </c>
      <c r="E81" s="104" t="s">
        <v>817</v>
      </c>
      <c r="F81" s="150" t="s">
        <v>525</v>
      </c>
      <c r="G81" s="160"/>
      <c r="H81" s="182"/>
      <c r="I81" s="159"/>
      <c r="J81" s="147"/>
      <c r="K81" s="161">
        <f>ROUND(AVERAGE(K82:K84),0)</f>
        <v>73</v>
      </c>
      <c r="L81" s="108"/>
    </row>
    <row r="82" spans="1:12" ht="210" x14ac:dyDescent="0.25">
      <c r="A82" s="129" t="s">
        <v>818</v>
      </c>
      <c r="B82" s="147" t="s">
        <v>235</v>
      </c>
      <c r="C82" s="147" t="s">
        <v>819</v>
      </c>
      <c r="D82" s="147" t="s">
        <v>820</v>
      </c>
      <c r="E82" s="98" t="s">
        <v>821</v>
      </c>
      <c r="F82" s="150"/>
      <c r="G82" s="147" t="s">
        <v>822</v>
      </c>
      <c r="H82" s="156" t="s">
        <v>823</v>
      </c>
      <c r="I82" s="159" t="s">
        <v>1407</v>
      </c>
      <c r="J82" s="147" t="s">
        <v>1408</v>
      </c>
      <c r="K82" s="318">
        <v>60</v>
      </c>
      <c r="L82" s="147"/>
    </row>
    <row r="83" spans="1:12" ht="135" x14ac:dyDescent="0.25">
      <c r="A83" s="129" t="s">
        <v>824</v>
      </c>
      <c r="B83" s="152" t="s">
        <v>186</v>
      </c>
      <c r="C83" s="147" t="s">
        <v>825</v>
      </c>
      <c r="D83" s="147" t="s">
        <v>826</v>
      </c>
      <c r="E83" s="98" t="s">
        <v>827</v>
      </c>
      <c r="F83" s="150"/>
      <c r="G83" s="155"/>
      <c r="H83" s="156" t="s">
        <v>828</v>
      </c>
      <c r="I83" s="159" t="s">
        <v>1409</v>
      </c>
      <c r="J83" s="147"/>
      <c r="K83" s="318">
        <v>80</v>
      </c>
      <c r="L83" s="147"/>
    </row>
    <row r="84" spans="1:12" ht="60" x14ac:dyDescent="0.25">
      <c r="A84" s="129" t="s">
        <v>829</v>
      </c>
      <c r="B84" s="147" t="s">
        <v>235</v>
      </c>
      <c r="C84" s="147" t="s">
        <v>830</v>
      </c>
      <c r="D84" s="147" t="s">
        <v>831</v>
      </c>
      <c r="E84" s="98" t="s">
        <v>832</v>
      </c>
      <c r="F84" s="150"/>
      <c r="G84" s="147" t="s">
        <v>833</v>
      </c>
      <c r="H84" s="156" t="s">
        <v>834</v>
      </c>
      <c r="I84" s="159" t="s">
        <v>1410</v>
      </c>
      <c r="J84" s="147"/>
      <c r="K84" s="318">
        <v>80</v>
      </c>
      <c r="L84" s="147"/>
    </row>
    <row r="85" spans="1:12" ht="60" x14ac:dyDescent="0.25">
      <c r="A85" s="128" t="s">
        <v>835</v>
      </c>
      <c r="B85" s="148" t="s">
        <v>235</v>
      </c>
      <c r="C85" s="108" t="s">
        <v>215</v>
      </c>
      <c r="D85" s="108" t="s">
        <v>836</v>
      </c>
      <c r="E85" s="104" t="s">
        <v>837</v>
      </c>
      <c r="F85" s="150" t="s">
        <v>525</v>
      </c>
      <c r="G85" s="160"/>
      <c r="H85" s="156"/>
      <c r="I85" s="159"/>
      <c r="J85" s="147"/>
      <c r="K85" s="161">
        <f>ROUND(AVERAGE(K86:K89),0)</f>
        <v>55</v>
      </c>
      <c r="L85" s="108"/>
    </row>
    <row r="86" spans="1:12" ht="375" x14ac:dyDescent="0.25">
      <c r="A86" s="129" t="s">
        <v>838</v>
      </c>
      <c r="B86" s="147" t="s">
        <v>235</v>
      </c>
      <c r="C86" s="147" t="s">
        <v>839</v>
      </c>
      <c r="D86" s="147" t="s">
        <v>840</v>
      </c>
      <c r="E86" s="98" t="s">
        <v>841</v>
      </c>
      <c r="F86" s="150"/>
      <c r="G86" s="147" t="s">
        <v>842</v>
      </c>
      <c r="H86" s="156" t="s">
        <v>843</v>
      </c>
      <c r="I86" s="159" t="s">
        <v>1411</v>
      </c>
      <c r="J86" s="147" t="s">
        <v>1416</v>
      </c>
      <c r="K86" s="318">
        <v>80</v>
      </c>
      <c r="L86" s="147"/>
    </row>
    <row r="87" spans="1:12" ht="210" x14ac:dyDescent="0.25">
      <c r="A87" s="129" t="s">
        <v>844</v>
      </c>
      <c r="B87" s="147" t="s">
        <v>235</v>
      </c>
      <c r="C87" s="147" t="s">
        <v>845</v>
      </c>
      <c r="D87" s="147" t="s">
        <v>846</v>
      </c>
      <c r="E87" s="98" t="s">
        <v>847</v>
      </c>
      <c r="F87" s="150"/>
      <c r="G87" s="155"/>
      <c r="H87" s="156" t="s">
        <v>848</v>
      </c>
      <c r="I87" s="159" t="s">
        <v>1417</v>
      </c>
      <c r="J87" s="147"/>
      <c r="K87" s="318">
        <v>40</v>
      </c>
      <c r="L87" s="147"/>
    </row>
    <row r="88" spans="1:12" ht="135" x14ac:dyDescent="0.25">
      <c r="A88" s="129" t="s">
        <v>849</v>
      </c>
      <c r="B88" s="147" t="s">
        <v>235</v>
      </c>
      <c r="C88" s="147" t="s">
        <v>850</v>
      </c>
      <c r="D88" s="147" t="s">
        <v>851</v>
      </c>
      <c r="E88" s="98" t="s">
        <v>852</v>
      </c>
      <c r="F88" s="150"/>
      <c r="G88" s="147" t="s">
        <v>853</v>
      </c>
      <c r="H88" s="156" t="s">
        <v>854</v>
      </c>
      <c r="I88" s="159" t="s">
        <v>1418</v>
      </c>
      <c r="J88" s="147"/>
      <c r="K88" s="318">
        <v>60</v>
      </c>
      <c r="L88" s="147"/>
    </row>
    <row r="89" spans="1:12" ht="195" x14ac:dyDescent="0.25">
      <c r="A89" s="129" t="s">
        <v>855</v>
      </c>
      <c r="B89" s="147" t="s">
        <v>186</v>
      </c>
      <c r="C89" s="147" t="s">
        <v>856</v>
      </c>
      <c r="D89" s="147" t="s">
        <v>857</v>
      </c>
      <c r="E89" s="98" t="s">
        <v>858</v>
      </c>
      <c r="F89" s="150"/>
      <c r="G89" s="155" t="s">
        <v>341</v>
      </c>
      <c r="H89" s="156" t="s">
        <v>859</v>
      </c>
      <c r="I89" s="159" t="s">
        <v>1412</v>
      </c>
      <c r="J89" s="349" t="s">
        <v>1419</v>
      </c>
      <c r="K89" s="318">
        <v>40</v>
      </c>
      <c r="L89" s="147"/>
    </row>
    <row r="90" spans="1:12" x14ac:dyDescent="0.25">
      <c r="A90" s="139" t="s">
        <v>27</v>
      </c>
      <c r="B90" s="163"/>
      <c r="C90" s="163"/>
      <c r="D90" s="163"/>
      <c r="E90" s="167"/>
      <c r="F90" s="163"/>
      <c r="G90" s="163"/>
      <c r="H90" s="164"/>
      <c r="I90" s="166"/>
      <c r="J90" s="166"/>
      <c r="K90" s="167"/>
      <c r="L90" s="163"/>
    </row>
    <row r="91" spans="1:12" ht="60" x14ac:dyDescent="0.25">
      <c r="A91" s="181" t="s">
        <v>860</v>
      </c>
      <c r="B91" s="143" t="s">
        <v>520</v>
      </c>
      <c r="C91" s="143" t="s">
        <v>27</v>
      </c>
      <c r="D91" s="143"/>
      <c r="E91" s="142" t="s">
        <v>26</v>
      </c>
      <c r="F91" s="144"/>
      <c r="G91" s="171"/>
      <c r="H91" s="172"/>
      <c r="I91" s="170"/>
      <c r="J91" s="170"/>
      <c r="K91" s="173">
        <f>ROUND(AVERAGE(K92,K96,K106),0)</f>
        <v>71</v>
      </c>
      <c r="L91" s="170"/>
    </row>
    <row r="92" spans="1:12" ht="120" x14ac:dyDescent="0.25">
      <c r="A92" s="128" t="s">
        <v>861</v>
      </c>
      <c r="B92" s="148" t="s">
        <v>186</v>
      </c>
      <c r="C92" s="108" t="s">
        <v>216</v>
      </c>
      <c r="D92" s="108" t="s">
        <v>862</v>
      </c>
      <c r="E92" s="104" t="s">
        <v>863</v>
      </c>
      <c r="F92" s="150" t="s">
        <v>525</v>
      </c>
      <c r="G92" s="149"/>
      <c r="H92" s="183"/>
      <c r="I92" s="159"/>
      <c r="J92" s="152"/>
      <c r="K92" s="154">
        <f>ROUND(AVERAGE(K93:K94),0)</f>
        <v>70</v>
      </c>
      <c r="L92" s="148"/>
    </row>
    <row r="93" spans="1:12" ht="300" x14ac:dyDescent="0.25">
      <c r="A93" s="129" t="s">
        <v>864</v>
      </c>
      <c r="B93" s="152" t="s">
        <v>1420</v>
      </c>
      <c r="C93" s="147" t="s">
        <v>865</v>
      </c>
      <c r="D93" s="147" t="s">
        <v>866</v>
      </c>
      <c r="E93" s="98" t="s">
        <v>867</v>
      </c>
      <c r="F93" s="150"/>
      <c r="G93" s="153" t="s">
        <v>868</v>
      </c>
      <c r="H93" s="156" t="s">
        <v>869</v>
      </c>
      <c r="I93" s="159" t="s">
        <v>1421</v>
      </c>
      <c r="J93" s="348" t="s">
        <v>1424</v>
      </c>
      <c r="K93" s="350">
        <v>80</v>
      </c>
      <c r="L93" s="152"/>
    </row>
    <row r="94" spans="1:12" ht="330" x14ac:dyDescent="0.25">
      <c r="A94" s="129" t="s">
        <v>870</v>
      </c>
      <c r="B94" s="152" t="s">
        <v>186</v>
      </c>
      <c r="C94" s="147" t="s">
        <v>871</v>
      </c>
      <c r="D94" s="147" t="s">
        <v>872</v>
      </c>
      <c r="E94" s="98" t="s">
        <v>873</v>
      </c>
      <c r="F94" s="150"/>
      <c r="G94" s="152" t="s">
        <v>874</v>
      </c>
      <c r="H94" s="156" t="s">
        <v>875</v>
      </c>
      <c r="I94" s="159" t="s">
        <v>1422</v>
      </c>
      <c r="J94" s="348"/>
      <c r="K94" s="350">
        <v>60</v>
      </c>
      <c r="L94" s="152"/>
    </row>
    <row r="95" spans="1:12" ht="195" x14ac:dyDescent="0.25">
      <c r="A95" s="129" t="s">
        <v>876</v>
      </c>
      <c r="B95" s="152" t="s">
        <v>186</v>
      </c>
      <c r="C95" s="147" t="s">
        <v>877</v>
      </c>
      <c r="D95" s="147" t="s">
        <v>878</v>
      </c>
      <c r="E95" s="98" t="s">
        <v>879</v>
      </c>
      <c r="F95" s="150"/>
      <c r="G95" s="152" t="s">
        <v>880</v>
      </c>
      <c r="H95" s="156" t="s">
        <v>881</v>
      </c>
      <c r="I95" s="159" t="s">
        <v>1423</v>
      </c>
      <c r="J95" s="348"/>
      <c r="K95" s="350">
        <v>60</v>
      </c>
      <c r="L95" s="152"/>
    </row>
    <row r="96" spans="1:12" ht="75" x14ac:dyDescent="0.25">
      <c r="A96" s="128" t="s">
        <v>882</v>
      </c>
      <c r="B96" s="148" t="s">
        <v>186</v>
      </c>
      <c r="C96" s="108" t="s">
        <v>217</v>
      </c>
      <c r="D96" s="108" t="s">
        <v>883</v>
      </c>
      <c r="E96" s="104" t="s">
        <v>884</v>
      </c>
      <c r="F96" s="150" t="s">
        <v>525</v>
      </c>
      <c r="G96" s="149"/>
      <c r="H96" s="156"/>
      <c r="I96" s="159"/>
      <c r="J96" s="152"/>
      <c r="K96" s="154">
        <f>ROUND(AVERAGE(K97:K105),0)</f>
        <v>82</v>
      </c>
      <c r="L96" s="148"/>
    </row>
    <row r="97" spans="1:12" ht="165" x14ac:dyDescent="0.25">
      <c r="A97" s="129" t="s">
        <v>885</v>
      </c>
      <c r="B97" s="152" t="s">
        <v>186</v>
      </c>
      <c r="C97" s="147" t="s">
        <v>886</v>
      </c>
      <c r="D97" s="147" t="s">
        <v>887</v>
      </c>
      <c r="E97" s="98" t="s">
        <v>888</v>
      </c>
      <c r="F97" s="150"/>
      <c r="G97" s="153" t="s">
        <v>868</v>
      </c>
      <c r="H97" s="156" t="s">
        <v>889</v>
      </c>
      <c r="I97" s="159" t="s">
        <v>1425</v>
      </c>
      <c r="J97" s="152" t="s">
        <v>1426</v>
      </c>
      <c r="K97" s="318">
        <v>100</v>
      </c>
      <c r="L97" s="152"/>
    </row>
    <row r="98" spans="1:12" ht="240" x14ac:dyDescent="0.25">
      <c r="A98" s="129" t="s">
        <v>890</v>
      </c>
      <c r="B98" s="152" t="s">
        <v>235</v>
      </c>
      <c r="C98" s="147" t="s">
        <v>891</v>
      </c>
      <c r="D98" s="147" t="s">
        <v>892</v>
      </c>
      <c r="E98" s="98" t="s">
        <v>893</v>
      </c>
      <c r="F98" s="150"/>
      <c r="G98" s="152" t="s">
        <v>734</v>
      </c>
      <c r="H98" s="156" t="s">
        <v>894</v>
      </c>
      <c r="I98" s="159" t="s">
        <v>1425</v>
      </c>
      <c r="J98" s="348" t="s">
        <v>1426</v>
      </c>
      <c r="K98" s="318">
        <v>100</v>
      </c>
      <c r="L98" s="152"/>
    </row>
    <row r="99" spans="1:12" ht="120" x14ac:dyDescent="0.25">
      <c r="A99" s="129" t="s">
        <v>895</v>
      </c>
      <c r="B99" s="152" t="s">
        <v>235</v>
      </c>
      <c r="C99" s="147" t="s">
        <v>896</v>
      </c>
      <c r="D99" s="147" t="s">
        <v>897</v>
      </c>
      <c r="E99" s="98" t="s">
        <v>898</v>
      </c>
      <c r="F99" s="150"/>
      <c r="G99" s="153" t="s">
        <v>899</v>
      </c>
      <c r="H99" s="156" t="s">
        <v>900</v>
      </c>
      <c r="I99" s="152" t="s">
        <v>1427</v>
      </c>
      <c r="J99" s="152"/>
      <c r="K99" s="318">
        <v>80</v>
      </c>
      <c r="L99" s="152"/>
    </row>
    <row r="100" spans="1:12" ht="105" x14ac:dyDescent="0.25">
      <c r="A100" s="129" t="s">
        <v>901</v>
      </c>
      <c r="B100" s="152" t="s">
        <v>235</v>
      </c>
      <c r="C100" s="147" t="s">
        <v>902</v>
      </c>
      <c r="D100" s="147" t="s">
        <v>903</v>
      </c>
      <c r="E100" s="98" t="s">
        <v>904</v>
      </c>
      <c r="F100" s="150"/>
      <c r="G100" s="153" t="s">
        <v>899</v>
      </c>
      <c r="H100" s="156" t="s">
        <v>905</v>
      </c>
      <c r="I100" s="159" t="s">
        <v>1425</v>
      </c>
      <c r="J100" s="348" t="s">
        <v>1426</v>
      </c>
      <c r="K100" s="318">
        <v>80</v>
      </c>
      <c r="L100" s="152"/>
    </row>
    <row r="101" spans="1:12" ht="90" x14ac:dyDescent="0.25">
      <c r="A101" s="129" t="s">
        <v>906</v>
      </c>
      <c r="B101" s="152" t="s">
        <v>235</v>
      </c>
      <c r="C101" s="147" t="s">
        <v>907</v>
      </c>
      <c r="D101" s="147" t="s">
        <v>908</v>
      </c>
      <c r="E101" s="98" t="s">
        <v>909</v>
      </c>
      <c r="F101" s="150"/>
      <c r="G101" s="153" t="s">
        <v>868</v>
      </c>
      <c r="H101" s="156" t="s">
        <v>910</v>
      </c>
      <c r="I101" s="159" t="s">
        <v>1425</v>
      </c>
      <c r="J101" s="152" t="s">
        <v>1428</v>
      </c>
      <c r="K101" s="318">
        <v>80</v>
      </c>
      <c r="L101" s="152"/>
    </row>
    <row r="102" spans="1:12" ht="165" x14ac:dyDescent="0.25">
      <c r="A102" s="129" t="s">
        <v>911</v>
      </c>
      <c r="B102" s="152" t="s">
        <v>235</v>
      </c>
      <c r="C102" s="147" t="s">
        <v>912</v>
      </c>
      <c r="D102" s="147" t="s">
        <v>913</v>
      </c>
      <c r="E102" s="98" t="s">
        <v>914</v>
      </c>
      <c r="F102" s="150"/>
      <c r="G102" s="153"/>
      <c r="H102" s="156" t="s">
        <v>915</v>
      </c>
      <c r="I102" s="159" t="s">
        <v>1429</v>
      </c>
      <c r="J102" s="152"/>
      <c r="K102" s="318">
        <v>80</v>
      </c>
      <c r="L102" s="152"/>
    </row>
    <row r="103" spans="1:12" ht="255" x14ac:dyDescent="0.25">
      <c r="A103" s="129" t="s">
        <v>916</v>
      </c>
      <c r="B103" s="152" t="s">
        <v>235</v>
      </c>
      <c r="C103" s="147" t="s">
        <v>917</v>
      </c>
      <c r="D103" s="147" t="s">
        <v>918</v>
      </c>
      <c r="E103" s="98" t="s">
        <v>919</v>
      </c>
      <c r="F103" s="150"/>
      <c r="G103" s="153" t="s">
        <v>920</v>
      </c>
      <c r="H103" s="156" t="s">
        <v>921</v>
      </c>
      <c r="I103" s="159" t="s">
        <v>1430</v>
      </c>
      <c r="J103" s="152" t="s">
        <v>1431</v>
      </c>
      <c r="K103" s="318">
        <v>80</v>
      </c>
      <c r="L103" s="152"/>
    </row>
    <row r="104" spans="1:12" ht="60" x14ac:dyDescent="0.25">
      <c r="A104" s="129" t="s">
        <v>922</v>
      </c>
      <c r="B104" s="152" t="s">
        <v>186</v>
      </c>
      <c r="C104" s="147" t="s">
        <v>923</v>
      </c>
      <c r="D104" s="147" t="s">
        <v>924</v>
      </c>
      <c r="E104" s="98" t="s">
        <v>925</v>
      </c>
      <c r="F104" s="150" t="s">
        <v>541</v>
      </c>
      <c r="G104" s="153" t="s">
        <v>926</v>
      </c>
      <c r="H104" s="156" t="s">
        <v>927</v>
      </c>
      <c r="I104" s="159" t="s">
        <v>1425</v>
      </c>
      <c r="J104" s="152"/>
      <c r="K104" s="318">
        <v>80</v>
      </c>
      <c r="L104" s="152"/>
    </row>
    <row r="105" spans="1:12" ht="90" x14ac:dyDescent="0.25">
      <c r="A105" s="129" t="s">
        <v>928</v>
      </c>
      <c r="B105" s="152" t="s">
        <v>235</v>
      </c>
      <c r="C105" s="147" t="s">
        <v>929</v>
      </c>
      <c r="D105" s="147" t="s">
        <v>930</v>
      </c>
      <c r="E105" s="98" t="s">
        <v>931</v>
      </c>
      <c r="F105" s="150"/>
      <c r="G105" s="153"/>
      <c r="H105" s="156" t="s">
        <v>932</v>
      </c>
      <c r="I105" s="159" t="s">
        <v>1432</v>
      </c>
      <c r="J105" s="152"/>
      <c r="K105" s="318">
        <v>60</v>
      </c>
      <c r="L105" s="152"/>
    </row>
    <row r="106" spans="1:12" ht="30" x14ac:dyDescent="0.25">
      <c r="A106" s="128" t="s">
        <v>933</v>
      </c>
      <c r="B106" s="152" t="s">
        <v>186</v>
      </c>
      <c r="C106" s="108" t="s">
        <v>218</v>
      </c>
      <c r="D106" s="108" t="s">
        <v>934</v>
      </c>
      <c r="E106" s="104" t="s">
        <v>935</v>
      </c>
      <c r="F106" s="150" t="s">
        <v>525</v>
      </c>
      <c r="G106" s="149"/>
      <c r="H106" s="156"/>
      <c r="I106" s="159"/>
      <c r="J106" s="152"/>
      <c r="K106" s="154">
        <f>K107</f>
        <v>60</v>
      </c>
      <c r="L106" s="148"/>
    </row>
    <row r="107" spans="1:12" ht="105" x14ac:dyDescent="0.25">
      <c r="A107" s="129" t="s">
        <v>936</v>
      </c>
      <c r="B107" s="152" t="s">
        <v>186</v>
      </c>
      <c r="C107" s="147" t="s">
        <v>937</v>
      </c>
      <c r="D107" s="147" t="s">
        <v>938</v>
      </c>
      <c r="E107" s="98" t="s">
        <v>939</v>
      </c>
      <c r="F107" s="150"/>
      <c r="G107" s="153"/>
      <c r="H107" s="156" t="s">
        <v>940</v>
      </c>
      <c r="I107" s="159"/>
      <c r="J107" s="152"/>
      <c r="K107" s="318">
        <v>60</v>
      </c>
      <c r="L107" s="152"/>
    </row>
    <row r="108" spans="1:12" x14ac:dyDescent="0.25">
      <c r="A108" s="139" t="s">
        <v>31</v>
      </c>
      <c r="B108" s="163"/>
      <c r="C108" s="139"/>
      <c r="D108" s="139"/>
      <c r="E108" s="180"/>
      <c r="F108" s="139"/>
      <c r="G108" s="139"/>
      <c r="H108" s="179"/>
      <c r="I108" s="166"/>
      <c r="J108" s="166"/>
      <c r="K108" s="180"/>
      <c r="L108" s="163"/>
    </row>
    <row r="109" spans="1:12" ht="45" x14ac:dyDescent="0.25">
      <c r="A109" s="184" t="s">
        <v>941</v>
      </c>
      <c r="B109" s="143" t="s">
        <v>520</v>
      </c>
      <c r="C109" s="143" t="s">
        <v>31</v>
      </c>
      <c r="D109" s="143"/>
      <c r="E109" s="142" t="s">
        <v>30</v>
      </c>
      <c r="F109" s="144"/>
      <c r="G109" s="171"/>
      <c r="H109" s="172"/>
      <c r="I109" s="170"/>
      <c r="J109" s="170"/>
      <c r="K109" s="185">
        <f>K110</f>
        <v>57</v>
      </c>
      <c r="L109" s="170"/>
    </row>
    <row r="110" spans="1:12" ht="90" x14ac:dyDescent="0.25">
      <c r="A110" s="128" t="s">
        <v>942</v>
      </c>
      <c r="B110" s="148" t="s">
        <v>186</v>
      </c>
      <c r="C110" s="108" t="s">
        <v>943</v>
      </c>
      <c r="D110" s="108" t="s">
        <v>944</v>
      </c>
      <c r="E110" s="104" t="s">
        <v>945</v>
      </c>
      <c r="F110" s="150"/>
      <c r="G110" s="149"/>
      <c r="H110" s="156"/>
      <c r="I110" s="159"/>
      <c r="J110" s="152"/>
      <c r="K110" s="154">
        <f>ROUND(AVERAGE(K111:K117),0)</f>
        <v>57</v>
      </c>
      <c r="L110" s="148"/>
    </row>
    <row r="111" spans="1:12" ht="409.5" x14ac:dyDescent="0.25">
      <c r="A111" s="129" t="s">
        <v>946</v>
      </c>
      <c r="B111" s="152" t="s">
        <v>186</v>
      </c>
      <c r="C111" s="147" t="s">
        <v>947</v>
      </c>
      <c r="D111" s="147" t="s">
        <v>948</v>
      </c>
      <c r="E111" s="98" t="s">
        <v>949</v>
      </c>
      <c r="F111" s="150"/>
      <c r="G111" s="152" t="s">
        <v>950</v>
      </c>
      <c r="H111" s="156" t="s">
        <v>951</v>
      </c>
      <c r="I111" s="159" t="s">
        <v>1433</v>
      </c>
      <c r="J111" s="348" t="s">
        <v>1434</v>
      </c>
      <c r="K111" s="318">
        <v>60</v>
      </c>
      <c r="L111" s="152"/>
    </row>
    <row r="112" spans="1:12" ht="210" x14ac:dyDescent="0.25">
      <c r="A112" s="129" t="s">
        <v>952</v>
      </c>
      <c r="B112" s="152" t="s">
        <v>186</v>
      </c>
      <c r="C112" s="147" t="s">
        <v>953</v>
      </c>
      <c r="D112" s="147" t="s">
        <v>954</v>
      </c>
      <c r="E112" s="98" t="s">
        <v>955</v>
      </c>
      <c r="F112" s="150" t="s">
        <v>525</v>
      </c>
      <c r="G112" s="153" t="s">
        <v>956</v>
      </c>
      <c r="H112" s="156" t="s">
        <v>957</v>
      </c>
      <c r="I112" s="159" t="s">
        <v>1435</v>
      </c>
      <c r="J112" s="348" t="s">
        <v>1436</v>
      </c>
      <c r="K112" s="318">
        <v>60</v>
      </c>
      <c r="L112" s="152"/>
    </row>
    <row r="113" spans="1:12" ht="135" x14ac:dyDescent="0.25">
      <c r="A113" s="129" t="s">
        <v>958</v>
      </c>
      <c r="B113" s="152" t="s">
        <v>186</v>
      </c>
      <c r="C113" s="147" t="s">
        <v>959</v>
      </c>
      <c r="D113" s="147" t="s">
        <v>960</v>
      </c>
      <c r="E113" s="98" t="s">
        <v>961</v>
      </c>
      <c r="F113" s="150" t="s">
        <v>525</v>
      </c>
      <c r="G113" s="153" t="s">
        <v>297</v>
      </c>
      <c r="H113" s="156" t="s">
        <v>962</v>
      </c>
      <c r="I113" s="159" t="s">
        <v>1437</v>
      </c>
      <c r="J113" s="348" t="s">
        <v>1438</v>
      </c>
      <c r="K113" s="318">
        <v>60</v>
      </c>
      <c r="L113" s="152"/>
    </row>
    <row r="114" spans="1:12" ht="165" x14ac:dyDescent="0.25">
      <c r="A114" s="129" t="s">
        <v>963</v>
      </c>
      <c r="B114" s="152" t="s">
        <v>186</v>
      </c>
      <c r="C114" s="147" t="s">
        <v>964</v>
      </c>
      <c r="D114" s="147" t="s">
        <v>965</v>
      </c>
      <c r="E114" s="98" t="s">
        <v>966</v>
      </c>
      <c r="F114" s="150" t="s">
        <v>967</v>
      </c>
      <c r="G114" s="152" t="s">
        <v>968</v>
      </c>
      <c r="H114" s="156" t="s">
        <v>969</v>
      </c>
      <c r="I114" s="159" t="s">
        <v>1439</v>
      </c>
      <c r="J114" s="348" t="s">
        <v>1440</v>
      </c>
      <c r="K114" s="318">
        <v>60</v>
      </c>
      <c r="L114" s="152"/>
    </row>
    <row r="115" spans="1:12" ht="300" x14ac:dyDescent="0.25">
      <c r="A115" s="129" t="s">
        <v>970</v>
      </c>
      <c r="B115" s="152" t="s">
        <v>186</v>
      </c>
      <c r="C115" s="147" t="s">
        <v>971</v>
      </c>
      <c r="D115" s="147" t="s">
        <v>972</v>
      </c>
      <c r="E115" s="98" t="s">
        <v>973</v>
      </c>
      <c r="F115" s="150" t="s">
        <v>541</v>
      </c>
      <c r="G115" s="152" t="s">
        <v>974</v>
      </c>
      <c r="H115" s="156" t="s">
        <v>975</v>
      </c>
      <c r="I115" s="159" t="s">
        <v>1441</v>
      </c>
      <c r="J115" s="348"/>
      <c r="K115" s="318">
        <v>60</v>
      </c>
      <c r="L115" s="152"/>
    </row>
    <row r="116" spans="1:12" ht="120" x14ac:dyDescent="0.25">
      <c r="A116" s="129" t="s">
        <v>976</v>
      </c>
      <c r="B116" s="152" t="s">
        <v>235</v>
      </c>
      <c r="C116" s="147" t="s">
        <v>977</v>
      </c>
      <c r="D116" s="147" t="s">
        <v>978</v>
      </c>
      <c r="E116" s="98" t="s">
        <v>979</v>
      </c>
      <c r="F116" s="150" t="s">
        <v>541</v>
      </c>
      <c r="G116" s="152" t="s">
        <v>980</v>
      </c>
      <c r="H116" s="156" t="s">
        <v>981</v>
      </c>
      <c r="I116" s="159" t="s">
        <v>1442</v>
      </c>
      <c r="J116" s="348"/>
      <c r="K116" s="318">
        <v>60</v>
      </c>
      <c r="L116" s="152"/>
    </row>
    <row r="117" spans="1:12" ht="120" x14ac:dyDescent="0.25">
      <c r="A117" s="129" t="s">
        <v>982</v>
      </c>
      <c r="B117" s="152" t="s">
        <v>235</v>
      </c>
      <c r="C117" s="147" t="s">
        <v>983</v>
      </c>
      <c r="D117" s="147" t="s">
        <v>984</v>
      </c>
      <c r="E117" s="98" t="s">
        <v>985</v>
      </c>
      <c r="F117" s="150" t="s">
        <v>986</v>
      </c>
      <c r="G117" s="153" t="s">
        <v>987</v>
      </c>
      <c r="H117" s="156" t="s">
        <v>988</v>
      </c>
      <c r="I117" s="159" t="s">
        <v>1443</v>
      </c>
      <c r="J117" s="348"/>
      <c r="K117" s="318">
        <v>40</v>
      </c>
      <c r="L117" s="152"/>
    </row>
    <row r="118" spans="1:12" x14ac:dyDescent="0.25">
      <c r="A118" s="57"/>
      <c r="C118" s="186"/>
      <c r="K118" s="84"/>
      <c r="L118" s="66"/>
    </row>
    <row r="119" spans="1:12" x14ac:dyDescent="0.25">
      <c r="A119" s="57"/>
      <c r="C119" s="186"/>
      <c r="K119" s="84"/>
      <c r="L119" s="66"/>
    </row>
  </sheetData>
  <mergeCells count="4">
    <mergeCell ref="A2:B9"/>
    <mergeCell ref="C2:J5"/>
    <mergeCell ref="K2:L9"/>
    <mergeCell ref="C6:J9"/>
  </mergeCells>
  <dataValidations count="2">
    <dataValidation type="list" allowBlank="1" showInputMessage="1" showErrorMessage="1" sqref="K15:K16 K18:K23 K25 K111:K117 K35:K36 K40:K45 K47:K55 K59:K62 K64 K66 K68:K71 K73 K75:K76 K78 K82:K84 K86:K89 K27:K30 K97:K105 K107 K93:K95" xr:uid="{00000000-0002-0000-0500-000000000000}">
      <formula1>$N$3:$N$9</formula1>
    </dataValidation>
    <dataValidation type="list" allowBlank="1" showInputMessage="1" showErrorMessage="1" sqref="K31" xr:uid="{48E3BB03-DA9A-4A99-BF18-8A80EC2C6156}">
      <formula1>$R$1:$R$6</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9"/>
  <sheetViews>
    <sheetView topLeftCell="B18" zoomScale="60" zoomScaleNormal="60" workbookViewId="0">
      <selection activeCell="F17" sqref="F17"/>
    </sheetView>
  </sheetViews>
  <sheetFormatPr baseColWidth="10" defaultRowHeight="15" x14ac:dyDescent="0.25"/>
  <cols>
    <col min="1" max="1" width="18.85546875" customWidth="1"/>
    <col min="2" max="2" width="15.140625" customWidth="1"/>
    <col min="3" max="3" width="24.5703125" customWidth="1"/>
    <col min="4" max="4" width="40.28515625" customWidth="1"/>
    <col min="5" max="5" width="45.85546875" customWidth="1"/>
    <col min="6" max="6" width="71.7109375" customWidth="1"/>
    <col min="7" max="7" width="26.5703125" customWidth="1"/>
    <col min="8" max="8" width="26.42578125" customWidth="1"/>
    <col min="9" max="9" width="17.140625" customWidth="1"/>
    <col min="10" max="10" width="15.7109375" customWidth="1"/>
    <col min="11" max="11" width="31.28515625" customWidth="1"/>
    <col min="12" max="12" width="29.28515625" customWidth="1"/>
    <col min="13" max="13" width="11.5703125" customWidth="1"/>
  </cols>
  <sheetData>
    <row r="1" spans="1:13" ht="15.75" hidden="1" customHeight="1" thickBot="1" x14ac:dyDescent="0.3">
      <c r="A1" s="49"/>
      <c r="B1" s="302" t="s">
        <v>1239</v>
      </c>
      <c r="D1" s="186"/>
      <c r="E1" s="66"/>
      <c r="F1" s="66"/>
      <c r="G1" s="57"/>
      <c r="H1" s="57"/>
      <c r="K1" s="557" t="s">
        <v>1</v>
      </c>
      <c r="L1" s="557"/>
    </row>
    <row r="2" spans="1:13" ht="15.75" hidden="1" customHeight="1" thickBot="1" x14ac:dyDescent="0.3">
      <c r="A2" s="52"/>
      <c r="B2" s="53"/>
      <c r="D2" s="186"/>
      <c r="E2" s="66"/>
      <c r="F2" s="66"/>
      <c r="G2" s="57"/>
      <c r="H2" s="57"/>
      <c r="K2" s="557"/>
      <c r="L2" s="557"/>
    </row>
    <row r="3" spans="1:13" ht="15.75" hidden="1" customHeight="1" thickBot="1" x14ac:dyDescent="0.3">
      <c r="A3" s="52"/>
      <c r="B3" s="53" t="s">
        <v>1240</v>
      </c>
      <c r="D3" s="186"/>
      <c r="E3" s="66"/>
      <c r="F3" s="66"/>
      <c r="G3" s="57"/>
      <c r="H3" s="57"/>
      <c r="K3" s="557"/>
      <c r="L3" s="557"/>
    </row>
    <row r="4" spans="1:13" ht="15.75" hidden="1" customHeight="1" thickBot="1" x14ac:dyDescent="0.3">
      <c r="A4" s="52"/>
      <c r="B4" s="303">
        <v>0.4</v>
      </c>
      <c r="C4" t="s">
        <v>1241</v>
      </c>
      <c r="D4" s="186"/>
      <c r="E4" s="66"/>
      <c r="F4" s="66"/>
      <c r="G4" s="57"/>
      <c r="H4" s="57"/>
      <c r="K4" s="557"/>
      <c r="L4" s="557"/>
    </row>
    <row r="5" spans="1:13" ht="15.75" hidden="1" customHeight="1" thickBot="1" x14ac:dyDescent="0.3">
      <c r="A5" s="52"/>
      <c r="B5" s="303">
        <v>0.35</v>
      </c>
      <c r="C5" t="s">
        <v>1242</v>
      </c>
      <c r="D5" s="186"/>
      <c r="E5" s="66"/>
      <c r="F5" s="66"/>
      <c r="G5" s="57"/>
      <c r="H5" s="57"/>
      <c r="K5" s="557"/>
      <c r="L5" s="557"/>
    </row>
    <row r="6" spans="1:13" x14ac:dyDescent="0.25">
      <c r="A6" s="476" t="s">
        <v>1</v>
      </c>
      <c r="B6" s="532"/>
      <c r="C6" s="535" t="s">
        <v>243</v>
      </c>
      <c r="D6" s="484"/>
      <c r="E6" s="484"/>
      <c r="F6" s="484"/>
      <c r="G6" s="484"/>
      <c r="H6" s="484"/>
      <c r="I6" s="484"/>
      <c r="J6" s="536"/>
      <c r="K6" s="557"/>
      <c r="L6" s="557"/>
    </row>
    <row r="7" spans="1:13" x14ac:dyDescent="0.25">
      <c r="A7" s="478"/>
      <c r="B7" s="533"/>
      <c r="C7" s="537"/>
      <c r="D7" s="486"/>
      <c r="E7" s="486"/>
      <c r="F7" s="486"/>
      <c r="G7" s="486"/>
      <c r="H7" s="486"/>
      <c r="I7" s="486"/>
      <c r="J7" s="538"/>
      <c r="K7" s="557"/>
      <c r="L7" s="557"/>
      <c r="M7" s="289" t="s">
        <v>490</v>
      </c>
    </row>
    <row r="8" spans="1:13" x14ac:dyDescent="0.25">
      <c r="A8" s="478"/>
      <c r="B8" s="533"/>
      <c r="C8" s="537"/>
      <c r="D8" s="486"/>
      <c r="E8" s="486"/>
      <c r="F8" s="486"/>
      <c r="G8" s="486"/>
      <c r="H8" s="486"/>
      <c r="I8" s="486"/>
      <c r="J8" s="538"/>
      <c r="K8" s="557"/>
      <c r="L8" s="557"/>
      <c r="M8" s="289">
        <v>0</v>
      </c>
    </row>
    <row r="9" spans="1:13" ht="15.75" thickBot="1" x14ac:dyDescent="0.3">
      <c r="A9" s="478"/>
      <c r="B9" s="533"/>
      <c r="C9" s="539"/>
      <c r="D9" s="540"/>
      <c r="E9" s="540"/>
      <c r="F9" s="540"/>
      <c r="G9" s="540"/>
      <c r="H9" s="540"/>
      <c r="I9" s="540"/>
      <c r="J9" s="541"/>
      <c r="K9" s="557"/>
      <c r="L9" s="557"/>
      <c r="M9" s="289">
        <v>20</v>
      </c>
    </row>
    <row r="10" spans="1:13" x14ac:dyDescent="0.25">
      <c r="A10" s="478"/>
      <c r="B10" s="533"/>
      <c r="C10" s="563" t="str">
        <f>PORTADA!D10</f>
        <v>INSTITUTO NACIONAL PARA CIEGOS INCI</v>
      </c>
      <c r="D10" s="564"/>
      <c r="E10" s="564"/>
      <c r="F10" s="564"/>
      <c r="G10" s="564"/>
      <c r="H10" s="564"/>
      <c r="I10" s="564"/>
      <c r="J10" s="565"/>
      <c r="K10" s="557"/>
      <c r="L10" s="557"/>
      <c r="M10" s="289">
        <v>40</v>
      </c>
    </row>
    <row r="11" spans="1:13" x14ac:dyDescent="0.25">
      <c r="A11" s="478"/>
      <c r="B11" s="533"/>
      <c r="C11" s="566"/>
      <c r="D11" s="521"/>
      <c r="E11" s="521"/>
      <c r="F11" s="521"/>
      <c r="G11" s="521"/>
      <c r="H11" s="521"/>
      <c r="I11" s="521"/>
      <c r="J11" s="567"/>
      <c r="K11" s="557"/>
      <c r="L11" s="557"/>
      <c r="M11" s="289">
        <v>60</v>
      </c>
    </row>
    <row r="12" spans="1:13" x14ac:dyDescent="0.25">
      <c r="A12" s="478"/>
      <c r="B12" s="533"/>
      <c r="C12" s="566"/>
      <c r="D12" s="521"/>
      <c r="E12" s="521"/>
      <c r="F12" s="521"/>
      <c r="G12" s="521"/>
      <c r="H12" s="521"/>
      <c r="I12" s="521"/>
      <c r="J12" s="567"/>
      <c r="K12" s="557"/>
      <c r="L12" s="557"/>
      <c r="M12" s="289">
        <v>80</v>
      </c>
    </row>
    <row r="13" spans="1:13" x14ac:dyDescent="0.25">
      <c r="A13" s="478"/>
      <c r="B13" s="533"/>
      <c r="C13" s="566"/>
      <c r="D13" s="521"/>
      <c r="E13" s="521"/>
      <c r="F13" s="521"/>
      <c r="G13" s="521"/>
      <c r="H13" s="521"/>
      <c r="I13" s="521"/>
      <c r="J13" s="567"/>
      <c r="K13" s="557"/>
      <c r="L13" s="557"/>
      <c r="M13" s="321">
        <v>100</v>
      </c>
    </row>
    <row r="14" spans="1:13" ht="15.75" thickBot="1" x14ac:dyDescent="0.3">
      <c r="A14" s="481"/>
      <c r="B14" s="534"/>
      <c r="C14" s="568"/>
      <c r="D14" s="523"/>
      <c r="E14" s="523"/>
      <c r="F14" s="523"/>
      <c r="G14" s="523"/>
      <c r="H14" s="523"/>
      <c r="I14" s="523"/>
      <c r="J14" s="569"/>
      <c r="K14" s="558"/>
      <c r="L14" s="558"/>
    </row>
    <row r="15" spans="1:13" x14ac:dyDescent="0.25">
      <c r="D15" s="186"/>
      <c r="E15" s="66"/>
      <c r="F15" s="66"/>
      <c r="G15" s="57"/>
      <c r="H15" s="57"/>
      <c r="K15" s="57"/>
    </row>
    <row r="16" spans="1:13" ht="42" x14ac:dyDescent="0.25">
      <c r="A16" s="187" t="s">
        <v>38</v>
      </c>
      <c r="B16" s="187" t="s">
        <v>989</v>
      </c>
      <c r="C16" s="187" t="s">
        <v>245</v>
      </c>
      <c r="D16" s="188" t="s">
        <v>246</v>
      </c>
      <c r="E16" s="188" t="s">
        <v>247</v>
      </c>
      <c r="F16" s="188" t="s">
        <v>251</v>
      </c>
      <c r="G16" s="187" t="s">
        <v>250</v>
      </c>
      <c r="H16" s="187" t="s">
        <v>249</v>
      </c>
      <c r="I16" s="187" t="s">
        <v>252</v>
      </c>
      <c r="J16" s="187" t="s">
        <v>253</v>
      </c>
      <c r="K16" s="297" t="s">
        <v>990</v>
      </c>
      <c r="L16" s="187" t="s">
        <v>255</v>
      </c>
    </row>
    <row r="17" spans="1:13" ht="255" x14ac:dyDescent="0.25">
      <c r="A17" s="570" t="s">
        <v>991</v>
      </c>
      <c r="B17" s="189" t="s">
        <v>992</v>
      </c>
      <c r="C17" s="190" t="s">
        <v>993</v>
      </c>
      <c r="D17" s="191" t="s">
        <v>219</v>
      </c>
      <c r="E17" s="191" t="s">
        <v>994</v>
      </c>
      <c r="F17" s="191" t="s">
        <v>995</v>
      </c>
      <c r="G17" s="192"/>
      <c r="H17" s="192" t="s">
        <v>271</v>
      </c>
      <c r="I17" s="60" t="s">
        <v>1444</v>
      </c>
      <c r="J17" s="191"/>
      <c r="K17" s="193">
        <v>60</v>
      </c>
      <c r="L17" s="191"/>
      <c r="M17" s="58"/>
    </row>
    <row r="18" spans="1:13" ht="409.5" customHeight="1" x14ac:dyDescent="0.25">
      <c r="A18" s="571"/>
      <c r="B18" s="559" t="s">
        <v>996</v>
      </c>
      <c r="C18" s="572"/>
      <c r="D18" s="561" t="s">
        <v>997</v>
      </c>
      <c r="E18" s="561" t="str">
        <f>ADMINISTRATIVAS!E14</f>
        <v>Se debe definir un conjunto de políticas para la seguridad de la información aprobada por la dirección, publicada y comunicada a los empleados y a la partes externas pertinentes</v>
      </c>
      <c r="F18" s="561" t="str">
        <f>ADMINISTRATIVAS!I14</f>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
      <c r="G18" s="561"/>
      <c r="H18" s="561" t="s">
        <v>271</v>
      </c>
      <c r="I18" s="561" t="s">
        <v>1278</v>
      </c>
      <c r="J18" s="561"/>
      <c r="K18" s="194">
        <v>40</v>
      </c>
      <c r="L18" s="100">
        <f>ADMINISTRATIVAS!M14</f>
        <v>0</v>
      </c>
      <c r="M18" s="58"/>
    </row>
    <row r="19" spans="1:13" ht="60" customHeight="1" x14ac:dyDescent="0.25">
      <c r="A19" s="571"/>
      <c r="B19" s="560"/>
      <c r="C19" s="562"/>
      <c r="D19" s="562"/>
      <c r="E19" s="562"/>
      <c r="F19" s="562"/>
      <c r="G19" s="562"/>
      <c r="H19" s="562"/>
      <c r="I19" s="562"/>
      <c r="J19" s="562"/>
      <c r="K19" s="194">
        <v>40</v>
      </c>
      <c r="L19" s="100">
        <f>ADMINISTRATIVAS!M15</f>
        <v>0</v>
      </c>
      <c r="M19" s="58"/>
    </row>
    <row r="20" spans="1:13" ht="120" x14ac:dyDescent="0.25">
      <c r="A20" s="570"/>
      <c r="B20" s="195" t="s">
        <v>998</v>
      </c>
      <c r="C20" s="190" t="s">
        <v>241</v>
      </c>
      <c r="D20" s="191" t="s">
        <v>242</v>
      </c>
      <c r="E20" s="191" t="s">
        <v>999</v>
      </c>
      <c r="F20" s="191" t="s">
        <v>1000</v>
      </c>
      <c r="G20" s="192"/>
      <c r="H20" s="192" t="s">
        <v>271</v>
      </c>
      <c r="I20" s="191"/>
      <c r="J20" s="191"/>
      <c r="K20" s="193">
        <v>0</v>
      </c>
      <c r="L20" s="191"/>
      <c r="M20" s="58"/>
    </row>
    <row r="21" spans="1:13" ht="285" x14ac:dyDescent="0.25">
      <c r="A21" s="570"/>
      <c r="B21" s="196" t="s">
        <v>1001</v>
      </c>
      <c r="C21" s="196" t="s">
        <v>993</v>
      </c>
      <c r="D21" s="100" t="str">
        <f>ADMINISTRATIVAS!D19</f>
        <v>Roles y responsabilidades para la seguridad de la información</v>
      </c>
      <c r="E21" s="100" t="str">
        <f>ADMINISTRATIVAS!E19</f>
        <v>Se deben definir y asignar todas las responsabilidades de la seguridad de la información</v>
      </c>
      <c r="F21" s="100" t="s">
        <v>1002</v>
      </c>
      <c r="G21" s="62"/>
      <c r="H21" s="62" t="s">
        <v>271</v>
      </c>
      <c r="I21" s="100" t="s">
        <v>1445</v>
      </c>
      <c r="J21" s="100" t="s">
        <v>1446</v>
      </c>
      <c r="K21" s="194">
        <v>60</v>
      </c>
      <c r="L21" s="100">
        <f>ADMINISTRATIVAS!M19</f>
        <v>0</v>
      </c>
      <c r="M21" s="58"/>
    </row>
    <row r="22" spans="1:13" ht="255" x14ac:dyDescent="0.25">
      <c r="A22" s="570"/>
      <c r="B22" s="100" t="s">
        <v>1003</v>
      </c>
      <c r="C22" s="196" t="s">
        <v>993</v>
      </c>
      <c r="D22" s="100" t="str">
        <f>ADMINISTRATIVAS!D41</f>
        <v>Inventario de activos</v>
      </c>
      <c r="E22" s="100" t="str">
        <f>ADMINISTRATIVAS!E41</f>
        <v>Se deben identificar los activos asociados con la información y las instalaciones de procesamiento de información, y se debe elaborar y mantener un inventario de estos activos.</v>
      </c>
      <c r="F22" s="100" t="str">
        <f>ADMINISTRATIVAS!I41</f>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
      <c r="G22" s="62"/>
      <c r="H22" s="62" t="s">
        <v>271</v>
      </c>
      <c r="I22" s="100" t="s">
        <v>1447</v>
      </c>
      <c r="J22" s="100" t="s">
        <v>1448</v>
      </c>
      <c r="K22" s="194">
        <v>40</v>
      </c>
      <c r="L22" s="100"/>
      <c r="M22" s="58"/>
    </row>
    <row r="23" spans="1:13" ht="330" x14ac:dyDescent="0.25">
      <c r="A23" s="570"/>
      <c r="B23" s="191" t="s">
        <v>1004</v>
      </c>
      <c r="C23" s="190" t="s">
        <v>993</v>
      </c>
      <c r="D23" s="191" t="s">
        <v>220</v>
      </c>
      <c r="E23" s="191" t="s">
        <v>1005</v>
      </c>
      <c r="F23" s="191" t="s">
        <v>1006</v>
      </c>
      <c r="G23" s="192" t="s">
        <v>1007</v>
      </c>
      <c r="H23" s="192" t="s">
        <v>271</v>
      </c>
      <c r="I23" s="191" t="s">
        <v>1449</v>
      </c>
      <c r="J23" s="190"/>
      <c r="K23" s="193">
        <v>40</v>
      </c>
      <c r="L23" s="190"/>
      <c r="M23" s="58"/>
    </row>
    <row r="24" spans="1:13" ht="270" x14ac:dyDescent="0.25">
      <c r="A24" s="570"/>
      <c r="B24" s="190" t="s">
        <v>1008</v>
      </c>
      <c r="C24" s="190" t="s">
        <v>993</v>
      </c>
      <c r="D24" s="191" t="s">
        <v>221</v>
      </c>
      <c r="E24" s="191" t="s">
        <v>1009</v>
      </c>
      <c r="F24" s="191" t="s">
        <v>1010</v>
      </c>
      <c r="G24" s="192" t="s">
        <v>1011</v>
      </c>
      <c r="H24" s="192" t="s">
        <v>1012</v>
      </c>
      <c r="I24" s="191" t="s">
        <v>1283</v>
      </c>
      <c r="J24" s="190"/>
      <c r="K24" s="193">
        <v>40</v>
      </c>
      <c r="L24" s="190"/>
      <c r="M24" s="58"/>
    </row>
    <row r="25" spans="1:13" ht="409.5" x14ac:dyDescent="0.25">
      <c r="A25" s="570"/>
      <c r="B25" s="190" t="s">
        <v>1013</v>
      </c>
      <c r="C25" s="190" t="s">
        <v>993</v>
      </c>
      <c r="D25" s="191" t="str">
        <f>ADMINISTRATIVAS!D34</f>
        <v>Toma de conciencia, educación y formación en la seguridad de la información</v>
      </c>
      <c r="E25" s="191" t="str">
        <f>ADMINISTRATIVAS!E34</f>
        <v>Todos los empleados de la Entidad, y en donde sea pertinente, los contratistas, deben recibir la educación y la formación en toma de conciencia apropiada, y actualizaciones regulares sobre las políticas y procedimientos pertinentes para su cargo.</v>
      </c>
      <c r="F25" s="191" t="str">
        <f>ADMINISTRATIVAS!I34</f>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
      <c r="G25" s="192"/>
      <c r="H25" s="192" t="s">
        <v>271</v>
      </c>
      <c r="I25" s="191" t="s">
        <v>1450</v>
      </c>
      <c r="J25" s="191" t="s">
        <v>1451</v>
      </c>
      <c r="K25" s="193">
        <v>40</v>
      </c>
      <c r="L25" s="191"/>
      <c r="M25" s="58"/>
    </row>
    <row r="26" spans="1:13" ht="26.25" x14ac:dyDescent="0.25">
      <c r="A26" s="197" t="s">
        <v>1014</v>
      </c>
      <c r="B26" s="198"/>
      <c r="C26" s="198"/>
      <c r="D26" s="199"/>
      <c r="E26" s="199"/>
      <c r="F26" s="199"/>
      <c r="G26" s="200"/>
      <c r="H26" s="200"/>
      <c r="I26" s="198"/>
      <c r="J26" s="198"/>
      <c r="K26" s="201">
        <f>AVERAGE(K17:K25)</f>
        <v>40</v>
      </c>
      <c r="L26" s="202">
        <f>((K26*40)/100)</f>
        <v>16</v>
      </c>
      <c r="M26" s="58"/>
    </row>
    <row r="27" spans="1:13" ht="45" x14ac:dyDescent="0.25">
      <c r="A27" s="573" t="s">
        <v>1015</v>
      </c>
      <c r="B27" s="190" t="s">
        <v>1016</v>
      </c>
      <c r="C27" s="190" t="s">
        <v>993</v>
      </c>
      <c r="D27" s="191" t="s">
        <v>223</v>
      </c>
      <c r="E27" s="191" t="s">
        <v>1017</v>
      </c>
      <c r="F27" s="191" t="s">
        <v>1018</v>
      </c>
      <c r="G27" s="192"/>
      <c r="H27" s="192" t="s">
        <v>1019</v>
      </c>
      <c r="I27" s="190" t="s">
        <v>249</v>
      </c>
      <c r="J27" s="190"/>
      <c r="K27" s="193">
        <v>60</v>
      </c>
      <c r="L27" s="190"/>
      <c r="M27" s="58"/>
    </row>
    <row r="28" spans="1:13" ht="30" x14ac:dyDescent="0.25">
      <c r="A28" s="574"/>
      <c r="B28" s="203" t="s">
        <v>1020</v>
      </c>
      <c r="C28" s="196" t="s">
        <v>490</v>
      </c>
      <c r="D28" s="130" t="s">
        <v>1021</v>
      </c>
      <c r="E28" s="130" t="s">
        <v>1022</v>
      </c>
      <c r="F28" s="130" t="s">
        <v>82</v>
      </c>
      <c r="G28" s="204"/>
      <c r="H28" s="204" t="s">
        <v>1019</v>
      </c>
      <c r="I28" s="130"/>
      <c r="J28" s="130" t="s">
        <v>82</v>
      </c>
      <c r="K28" s="304">
        <f>PORTADA!F33</f>
        <v>63.535714285714285</v>
      </c>
      <c r="L28" s="130" t="s">
        <v>82</v>
      </c>
      <c r="M28" s="58"/>
    </row>
    <row r="29" spans="1:13" ht="97.9" customHeight="1" x14ac:dyDescent="0.25">
      <c r="A29" s="574"/>
      <c r="B29" s="190" t="s">
        <v>1023</v>
      </c>
      <c r="C29" s="190" t="s">
        <v>993</v>
      </c>
      <c r="D29" s="191" t="s">
        <v>224</v>
      </c>
      <c r="E29" s="191" t="s">
        <v>1024</v>
      </c>
      <c r="F29" s="191" t="s">
        <v>1025</v>
      </c>
      <c r="G29" s="192"/>
      <c r="H29" s="192" t="s">
        <v>1019</v>
      </c>
      <c r="I29" s="190" t="s">
        <v>1452</v>
      </c>
      <c r="J29" s="190"/>
      <c r="K29" s="193">
        <v>60</v>
      </c>
      <c r="L29" s="190"/>
      <c r="M29" s="58"/>
    </row>
    <row r="30" spans="1:13" ht="30" x14ac:dyDescent="0.25">
      <c r="A30" s="574"/>
      <c r="B30" s="190" t="s">
        <v>1026</v>
      </c>
      <c r="C30" s="190" t="s">
        <v>993</v>
      </c>
      <c r="D30" s="191" t="s">
        <v>225</v>
      </c>
      <c r="E30" s="191" t="s">
        <v>1028</v>
      </c>
      <c r="F30" s="191" t="s">
        <v>1029</v>
      </c>
      <c r="G30" s="192"/>
      <c r="H30" s="192" t="s">
        <v>1019</v>
      </c>
      <c r="I30" s="190" t="s">
        <v>249</v>
      </c>
      <c r="J30" s="190"/>
      <c r="K30" s="193">
        <v>60</v>
      </c>
      <c r="L30" s="190"/>
      <c r="M30" s="58"/>
    </row>
    <row r="31" spans="1:13" ht="26.25" x14ac:dyDescent="0.25">
      <c r="A31" s="197" t="s">
        <v>1014</v>
      </c>
      <c r="B31" s="198"/>
      <c r="C31" s="198"/>
      <c r="D31" s="199"/>
      <c r="E31" s="199"/>
      <c r="F31" s="199"/>
      <c r="G31" s="200"/>
      <c r="H31" s="200"/>
      <c r="I31" s="198"/>
      <c r="J31" s="198"/>
      <c r="K31" s="205">
        <f>AVERAGE(K27:K30)</f>
        <v>60.883928571428569</v>
      </c>
      <c r="L31" s="202">
        <f>((K31*20)/100)</f>
        <v>12.176785714285714</v>
      </c>
      <c r="M31" s="58"/>
    </row>
    <row r="32" spans="1:13" ht="60" x14ac:dyDescent="0.25">
      <c r="A32" s="575" t="s">
        <v>1030</v>
      </c>
      <c r="B32" s="190" t="s">
        <v>1031</v>
      </c>
      <c r="C32" s="190" t="s">
        <v>993</v>
      </c>
      <c r="D32" s="191" t="s">
        <v>226</v>
      </c>
      <c r="E32" s="191" t="s">
        <v>1032</v>
      </c>
      <c r="F32" s="191" t="s">
        <v>146</v>
      </c>
      <c r="G32" s="192"/>
      <c r="H32" s="192" t="s">
        <v>1033</v>
      </c>
      <c r="I32" s="190" t="s">
        <v>1453</v>
      </c>
      <c r="J32" s="190"/>
      <c r="K32" s="193">
        <v>80</v>
      </c>
      <c r="L32" s="190"/>
      <c r="M32" s="58"/>
    </row>
    <row r="33" spans="1:13" ht="30" x14ac:dyDescent="0.25">
      <c r="A33" s="575"/>
      <c r="B33" s="190" t="s">
        <v>1034</v>
      </c>
      <c r="C33" s="190" t="s">
        <v>1035</v>
      </c>
      <c r="D33" s="191" t="s">
        <v>1036</v>
      </c>
      <c r="E33" s="191" t="s">
        <v>1037</v>
      </c>
      <c r="F33" s="191" t="s">
        <v>147</v>
      </c>
      <c r="G33" s="192"/>
      <c r="H33" s="192" t="s">
        <v>1033</v>
      </c>
      <c r="I33" s="191" t="s">
        <v>1454</v>
      </c>
      <c r="J33" s="191"/>
      <c r="K33" s="193">
        <v>80</v>
      </c>
      <c r="L33" s="191"/>
      <c r="M33" s="58"/>
    </row>
    <row r="34" spans="1:13" ht="45" x14ac:dyDescent="0.25">
      <c r="A34" s="575"/>
      <c r="B34" s="190" t="s">
        <v>1038</v>
      </c>
      <c r="C34" s="190" t="s">
        <v>993</v>
      </c>
      <c r="D34" s="191" t="s">
        <v>227</v>
      </c>
      <c r="E34" s="191" t="s">
        <v>1039</v>
      </c>
      <c r="F34" s="191" t="s">
        <v>148</v>
      </c>
      <c r="G34" s="192"/>
      <c r="H34" s="192" t="s">
        <v>1033</v>
      </c>
      <c r="I34" s="191" t="s">
        <v>1455</v>
      </c>
      <c r="J34" s="190"/>
      <c r="K34" s="193">
        <v>80</v>
      </c>
      <c r="L34" s="190"/>
      <c r="M34" s="58"/>
    </row>
    <row r="35" spans="1:13" ht="26.25" x14ac:dyDescent="0.25">
      <c r="A35" s="197" t="s">
        <v>1014</v>
      </c>
      <c r="B35" s="198"/>
      <c r="C35" s="198"/>
      <c r="D35" s="199"/>
      <c r="E35" s="199"/>
      <c r="F35" s="199"/>
      <c r="G35" s="200"/>
      <c r="H35" s="200"/>
      <c r="I35" s="198"/>
      <c r="J35" s="198"/>
      <c r="K35" s="205">
        <f>AVERAGE(K32:K34)</f>
        <v>80</v>
      </c>
      <c r="L35" s="202">
        <f>((K35*20)/100)</f>
        <v>16</v>
      </c>
      <c r="M35" s="58"/>
    </row>
    <row r="36" spans="1:13" ht="105" x14ac:dyDescent="0.25">
      <c r="A36" s="576" t="s">
        <v>1040</v>
      </c>
      <c r="B36" s="206" t="s">
        <v>1041</v>
      </c>
      <c r="C36" s="206" t="s">
        <v>993</v>
      </c>
      <c r="D36" s="126" t="s">
        <v>226</v>
      </c>
      <c r="E36" s="126" t="s">
        <v>1042</v>
      </c>
      <c r="F36" s="126" t="s">
        <v>1043</v>
      </c>
      <c r="G36" s="207"/>
      <c r="H36" s="207" t="s">
        <v>1044</v>
      </c>
      <c r="I36" s="126" t="s">
        <v>1456</v>
      </c>
      <c r="J36" s="126"/>
      <c r="K36" s="193">
        <v>100</v>
      </c>
      <c r="L36" s="126"/>
      <c r="M36" s="58"/>
    </row>
    <row r="37" spans="1:13" ht="147.75" customHeight="1" x14ac:dyDescent="0.25">
      <c r="A37" s="577"/>
      <c r="B37" s="206" t="s">
        <v>1045</v>
      </c>
      <c r="C37" s="206" t="s">
        <v>1035</v>
      </c>
      <c r="D37" s="126" t="s">
        <v>1036</v>
      </c>
      <c r="E37" s="126" t="s">
        <v>1046</v>
      </c>
      <c r="F37" s="126" t="s">
        <v>1047</v>
      </c>
      <c r="G37" s="207"/>
      <c r="H37" s="207" t="s">
        <v>1044</v>
      </c>
      <c r="I37" s="126"/>
      <c r="J37" s="100"/>
      <c r="K37" s="193">
        <v>60</v>
      </c>
      <c r="L37" s="126">
        <f>ADMINISTRATIVAS!M70</f>
        <v>0</v>
      </c>
      <c r="M37" s="58"/>
    </row>
    <row r="38" spans="1:13" ht="26.25" x14ac:dyDescent="0.25">
      <c r="A38" s="197" t="s">
        <v>1014</v>
      </c>
      <c r="B38" s="198"/>
      <c r="C38" s="198"/>
      <c r="D38" s="199"/>
      <c r="E38" s="199"/>
      <c r="F38" s="199"/>
      <c r="G38" s="200"/>
      <c r="H38" s="200"/>
      <c r="I38" s="198"/>
      <c r="J38" s="198"/>
      <c r="K38" s="205">
        <f>AVERAGE(K36:K37)</f>
        <v>80</v>
      </c>
      <c r="L38" s="202">
        <f>((K38*20)/100)</f>
        <v>16</v>
      </c>
    </row>
    <row r="39" spans="1:13" x14ac:dyDescent="0.25">
      <c r="D39" s="186"/>
      <c r="E39" s="66"/>
      <c r="F39" s="66"/>
      <c r="G39" s="57"/>
      <c r="H39" s="57"/>
      <c r="K39" s="57"/>
    </row>
  </sheetData>
  <mergeCells count="17">
    <mergeCell ref="A27:A30"/>
    <mergeCell ref="I18:I19"/>
    <mergeCell ref="J18:J19"/>
    <mergeCell ref="A32:A34"/>
    <mergeCell ref="A36:A37"/>
    <mergeCell ref="K1:L14"/>
    <mergeCell ref="B18:B19"/>
    <mergeCell ref="D18:D19"/>
    <mergeCell ref="E18:E19"/>
    <mergeCell ref="F18:F19"/>
    <mergeCell ref="G18:G19"/>
    <mergeCell ref="H18:H19"/>
    <mergeCell ref="A6:B14"/>
    <mergeCell ref="C6:J9"/>
    <mergeCell ref="C10:J14"/>
    <mergeCell ref="A17:A25"/>
    <mergeCell ref="C18:C19"/>
  </mergeCells>
  <dataValidations count="1">
    <dataValidation type="list" allowBlank="1" showInputMessage="1" showErrorMessage="1" sqref="K29:K30 K20 K23:K25 K27 K32:K34 K36:K37 K17" xr:uid="{00000000-0002-0000-0600-000000000000}">
      <formula1>$M$8:$M$13</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7"/>
  <sheetViews>
    <sheetView tabSelected="1" topLeftCell="J16" zoomScale="70" zoomScaleNormal="70" workbookViewId="0">
      <selection activeCell="J16" sqref="J16"/>
    </sheetView>
  </sheetViews>
  <sheetFormatPr baseColWidth="10" defaultRowHeight="15" x14ac:dyDescent="0.25"/>
  <cols>
    <col min="1" max="1" width="17.5703125" customWidth="1"/>
    <col min="2" max="2" width="19.5703125" customWidth="1"/>
    <col min="3" max="3" width="66" style="277" customWidth="1"/>
    <col min="4" max="4" width="18.5703125" customWidth="1"/>
    <col min="5" max="5" width="18.7109375" customWidth="1"/>
    <col min="6" max="6" width="21.28515625" customWidth="1"/>
    <col min="7" max="7" width="19.42578125" customWidth="1"/>
    <col min="8" max="8" width="18.5703125" customWidth="1"/>
    <col min="9" max="9" width="16.28515625" customWidth="1"/>
    <col min="10" max="10" width="22.28515625" customWidth="1"/>
    <col min="11" max="12" width="28.140625" customWidth="1"/>
    <col min="13" max="13" width="27.5703125" customWidth="1"/>
    <col min="14" max="14" width="28.7109375" customWidth="1"/>
    <col min="15" max="15" width="15.42578125" customWidth="1"/>
    <col min="16" max="16" width="15.5703125" customWidth="1"/>
    <col min="18" max="18" width="35.85546875" customWidth="1"/>
    <col min="19" max="19" width="30" customWidth="1"/>
  </cols>
  <sheetData>
    <row r="1" spans="1:21" ht="15" customHeight="1" x14ac:dyDescent="0.25">
      <c r="A1" s="476" t="s">
        <v>1</v>
      </c>
      <c r="B1" s="532"/>
      <c r="C1" s="579" t="s">
        <v>243</v>
      </c>
      <c r="D1" s="580"/>
      <c r="E1" s="580"/>
      <c r="F1" s="580"/>
      <c r="G1" s="580"/>
      <c r="H1" s="580"/>
      <c r="I1" s="580"/>
      <c r="J1" s="580"/>
      <c r="K1" s="580"/>
      <c r="L1" s="581"/>
      <c r="M1" s="476" t="s">
        <v>1</v>
      </c>
      <c r="N1" s="585"/>
      <c r="O1" s="585"/>
      <c r="P1" s="532"/>
    </row>
    <row r="2" spans="1:21" x14ac:dyDescent="0.25">
      <c r="A2" s="478"/>
      <c r="B2" s="533"/>
      <c r="C2" s="582"/>
      <c r="D2" s="583"/>
      <c r="E2" s="583"/>
      <c r="F2" s="583"/>
      <c r="G2" s="583"/>
      <c r="H2" s="583"/>
      <c r="I2" s="583"/>
      <c r="J2" s="583"/>
      <c r="K2" s="583"/>
      <c r="L2" s="584"/>
      <c r="M2" s="478"/>
      <c r="N2" s="480"/>
      <c r="O2" s="480"/>
      <c r="P2" s="533"/>
      <c r="U2">
        <v>0</v>
      </c>
    </row>
    <row r="3" spans="1:21" x14ac:dyDescent="0.25">
      <c r="A3" s="478"/>
      <c r="B3" s="533"/>
      <c r="C3" s="582"/>
      <c r="D3" s="583"/>
      <c r="E3" s="583"/>
      <c r="F3" s="583"/>
      <c r="G3" s="583"/>
      <c r="H3" s="583"/>
      <c r="I3" s="583"/>
      <c r="J3" s="583"/>
      <c r="K3" s="583"/>
      <c r="L3" s="584"/>
      <c r="M3" s="478"/>
      <c r="N3" s="480"/>
      <c r="O3" s="480"/>
      <c r="P3" s="533"/>
      <c r="U3">
        <v>20</v>
      </c>
    </row>
    <row r="4" spans="1:21" x14ac:dyDescent="0.25">
      <c r="A4" s="478"/>
      <c r="B4" s="533"/>
      <c r="C4" s="582"/>
      <c r="D4" s="583"/>
      <c r="E4" s="583"/>
      <c r="F4" s="583"/>
      <c r="G4" s="583"/>
      <c r="H4" s="583"/>
      <c r="I4" s="583"/>
      <c r="J4" s="583"/>
      <c r="K4" s="583"/>
      <c r="L4" s="584"/>
      <c r="M4" s="478"/>
      <c r="N4" s="480"/>
      <c r="O4" s="480"/>
      <c r="P4" s="533"/>
      <c r="U4">
        <v>40</v>
      </c>
    </row>
    <row r="5" spans="1:21" ht="15" customHeight="1" x14ac:dyDescent="0.25">
      <c r="A5" s="478"/>
      <c r="B5" s="533"/>
      <c r="C5" s="551" t="str">
        <f>PORTADA!D10</f>
        <v>INSTITUTO NACIONAL PARA CIEGOS INCI</v>
      </c>
      <c r="D5" s="552"/>
      <c r="E5" s="552"/>
      <c r="F5" s="552"/>
      <c r="G5" s="552"/>
      <c r="H5" s="552"/>
      <c r="I5" s="552"/>
      <c r="J5" s="552"/>
      <c r="K5" s="552"/>
      <c r="L5" s="553"/>
      <c r="M5" s="478"/>
      <c r="N5" s="480"/>
      <c r="O5" s="480"/>
      <c r="P5" s="533"/>
      <c r="U5">
        <v>60</v>
      </c>
    </row>
    <row r="6" spans="1:21" ht="15" customHeight="1" x14ac:dyDescent="0.25">
      <c r="A6" s="478"/>
      <c r="B6" s="533"/>
      <c r="C6" s="551"/>
      <c r="D6" s="552"/>
      <c r="E6" s="552"/>
      <c r="F6" s="552"/>
      <c r="G6" s="552"/>
      <c r="H6" s="552"/>
      <c r="I6" s="552"/>
      <c r="J6" s="552"/>
      <c r="K6" s="552"/>
      <c r="L6" s="553"/>
      <c r="M6" s="478"/>
      <c r="N6" s="480"/>
      <c r="O6" s="480"/>
      <c r="P6" s="533"/>
      <c r="U6">
        <v>80</v>
      </c>
    </row>
    <row r="7" spans="1:21" ht="15" customHeight="1" x14ac:dyDescent="0.25">
      <c r="A7" s="478"/>
      <c r="B7" s="533"/>
      <c r="C7" s="551"/>
      <c r="D7" s="552"/>
      <c r="E7" s="552"/>
      <c r="F7" s="552"/>
      <c r="G7" s="552"/>
      <c r="H7" s="552"/>
      <c r="I7" s="552"/>
      <c r="J7" s="552"/>
      <c r="K7" s="552"/>
      <c r="L7" s="553"/>
      <c r="M7" s="478"/>
      <c r="N7" s="480"/>
      <c r="O7" s="480"/>
      <c r="P7" s="533"/>
      <c r="U7">
        <v>100</v>
      </c>
    </row>
    <row r="8" spans="1:21" ht="15" customHeight="1" x14ac:dyDescent="0.25">
      <c r="A8" s="478"/>
      <c r="B8" s="533"/>
      <c r="C8" s="551"/>
      <c r="D8" s="552"/>
      <c r="E8" s="552"/>
      <c r="F8" s="552"/>
      <c r="G8" s="552"/>
      <c r="H8" s="552"/>
      <c r="I8" s="552"/>
      <c r="J8" s="552"/>
      <c r="K8" s="552"/>
      <c r="L8" s="553"/>
      <c r="M8" s="478"/>
      <c r="N8" s="480"/>
      <c r="O8" s="480"/>
      <c r="P8" s="533"/>
    </row>
    <row r="9" spans="1:21" ht="15.75" customHeight="1" thickBot="1" x14ac:dyDescent="0.3">
      <c r="A9" s="481"/>
      <c r="B9" s="534"/>
      <c r="C9" s="554"/>
      <c r="D9" s="555"/>
      <c r="E9" s="555"/>
      <c r="F9" s="555"/>
      <c r="G9" s="555"/>
      <c r="H9" s="555"/>
      <c r="I9" s="555"/>
      <c r="J9" s="555"/>
      <c r="K9" s="555"/>
      <c r="L9" s="556"/>
      <c r="M9" s="481"/>
      <c r="N9" s="482"/>
      <c r="O9" s="482"/>
      <c r="P9" s="534"/>
    </row>
    <row r="10" spans="1:21" ht="15.75" thickBot="1" x14ac:dyDescent="0.3"/>
    <row r="11" spans="1:21" ht="63.75" customHeight="1" x14ac:dyDescent="0.25">
      <c r="A11" s="268" t="s">
        <v>1180</v>
      </c>
      <c r="B11" s="208" t="s">
        <v>245</v>
      </c>
      <c r="C11" s="208" t="s">
        <v>1048</v>
      </c>
      <c r="D11" s="208" t="s">
        <v>1049</v>
      </c>
      <c r="E11" s="208" t="s">
        <v>1050</v>
      </c>
      <c r="F11" s="209" t="s">
        <v>1051</v>
      </c>
      <c r="G11" s="210" t="s">
        <v>1052</v>
      </c>
      <c r="H11" s="210" t="s">
        <v>1053</v>
      </c>
      <c r="I11" s="211" t="s">
        <v>1054</v>
      </c>
      <c r="J11" s="211" t="s">
        <v>1055</v>
      </c>
      <c r="K11" s="212" t="s">
        <v>1056</v>
      </c>
      <c r="L11" s="212" t="s">
        <v>1057</v>
      </c>
      <c r="M11" s="213" t="s">
        <v>1058</v>
      </c>
      <c r="N11" s="213" t="s">
        <v>1059</v>
      </c>
      <c r="O11" s="214" t="s">
        <v>1060</v>
      </c>
      <c r="P11" s="215" t="s">
        <v>1061</v>
      </c>
      <c r="R11" s="305" t="s">
        <v>1243</v>
      </c>
      <c r="S11" s="305" t="s">
        <v>1244</v>
      </c>
    </row>
    <row r="12" spans="1:21" ht="105" x14ac:dyDescent="0.25">
      <c r="A12" s="269" t="s">
        <v>1181</v>
      </c>
      <c r="B12" s="158" t="s">
        <v>490</v>
      </c>
      <c r="C12" s="267" t="s">
        <v>1261</v>
      </c>
      <c r="D12" s="217" t="s">
        <v>1062</v>
      </c>
      <c r="E12" s="217" t="s">
        <v>377</v>
      </c>
      <c r="F12" s="218">
        <f>VLOOKUP(E12,ADMINISTRATIVAS!$B$13:$L$76,11,FALSE)</f>
        <v>0</v>
      </c>
      <c r="G12" s="219">
        <v>40</v>
      </c>
      <c r="H12" s="219" t="str">
        <f>IF($F$12=G12,"CUMPLE",IF($F$12&lt;G12,"MENOR","MAYOR"))</f>
        <v>MENOR</v>
      </c>
      <c r="I12" s="220">
        <v>60</v>
      </c>
      <c r="J12" s="220" t="str">
        <f>IF($F12=I12,"CUMPLE",IF($F12&lt;I12,"MENOR","MAYOR"))</f>
        <v>MENOR</v>
      </c>
      <c r="K12" s="221">
        <v>60</v>
      </c>
      <c r="L12" s="222" t="str">
        <f t="shared" ref="L12:L21" si="0">IF($F12=K12,"CUMPLE",IF($F12&lt;K12,"MENOR","MAYOR"))</f>
        <v>MENOR</v>
      </c>
      <c r="M12" s="223">
        <v>80</v>
      </c>
      <c r="N12" s="223" t="str">
        <f t="shared" ref="N12:N21" si="1">IF($F12=M12,"CUMPLE",IF($F12&lt;M12,"MENOR","MAYOR"))</f>
        <v>MENOR</v>
      </c>
      <c r="O12" s="224">
        <v>100</v>
      </c>
      <c r="P12" s="225" t="str">
        <f t="shared" ref="P12:P21" si="2">IF($F12=O12,"CUMPLE",IF($F12&lt;O12,"MENOR","MAYOR"))</f>
        <v>MENOR</v>
      </c>
      <c r="R12" s="225" t="s">
        <v>1245</v>
      </c>
      <c r="S12" s="176" t="b">
        <f>IF(P22="CUMPLE",IF(P34="CUMPLE",IF(P56="CUMPLE",IF(P74="CUMPLE",IF(P76="CUMPLE", TRUE,FALSE)))))</f>
        <v>0</v>
      </c>
    </row>
    <row r="13" spans="1:21" ht="30" x14ac:dyDescent="0.25">
      <c r="A13" s="269" t="s">
        <v>1182</v>
      </c>
      <c r="B13" s="158" t="s">
        <v>490</v>
      </c>
      <c r="C13" s="278" t="s">
        <v>1063</v>
      </c>
      <c r="D13" s="217" t="s">
        <v>1062</v>
      </c>
      <c r="E13" s="217" t="s">
        <v>404</v>
      </c>
      <c r="F13" s="218">
        <f>VLOOKUP(E13,ADMINISTRATIVAS!$B$13:$L$76,11,FALSE)</f>
        <v>20</v>
      </c>
      <c r="G13" s="226">
        <v>20</v>
      </c>
      <c r="H13" s="219" t="str">
        <f>IF(F13=G13,"CUMPLE",IF(F13&lt;G13,"MENOR","MAYOR"))</f>
        <v>CUMPLE</v>
      </c>
      <c r="I13" s="220">
        <v>40</v>
      </c>
      <c r="J13" s="220" t="str">
        <f>IF($F13=I13,"CUMPLE",IF($F13&lt;I13,"MENOR","MAYOR"))</f>
        <v>MENOR</v>
      </c>
      <c r="K13" s="227">
        <v>60</v>
      </c>
      <c r="L13" s="222" t="str">
        <f t="shared" si="0"/>
        <v>MENOR</v>
      </c>
      <c r="M13" s="223">
        <v>80</v>
      </c>
      <c r="N13" s="223" t="str">
        <f t="shared" si="1"/>
        <v>MENOR</v>
      </c>
      <c r="O13" s="224">
        <v>100</v>
      </c>
      <c r="P13" s="225" t="str">
        <f t="shared" si="2"/>
        <v>MENOR</v>
      </c>
      <c r="R13" s="306" t="s">
        <v>1246</v>
      </c>
      <c r="S13" s="176" t="b">
        <f>IF(N22="CUMPLE",IF(N34="CUMPLE",IF(N56="CUMPLE",IF(N74="CUMPLE", TRUE,FALSE))))</f>
        <v>0</v>
      </c>
    </row>
    <row r="14" spans="1:21" ht="180" x14ac:dyDescent="0.25">
      <c r="A14" s="269" t="s">
        <v>1183</v>
      </c>
      <c r="B14" s="158" t="s">
        <v>490</v>
      </c>
      <c r="C14" s="267" t="s">
        <v>1262</v>
      </c>
      <c r="D14" s="217" t="s">
        <v>1062</v>
      </c>
      <c r="E14" s="217" t="s">
        <v>352</v>
      </c>
      <c r="F14" s="218">
        <f>VLOOKUP(E14,ADMINISTRATIVAS!$B$13:$L$76,11,FALSE)</f>
        <v>40</v>
      </c>
      <c r="G14" s="226">
        <v>20</v>
      </c>
      <c r="H14" s="219" t="str">
        <f>IF(F14=G14,"CUMPLE",IF(F14&lt;G14,"MENOR","MAYOR"))</f>
        <v>MAYOR</v>
      </c>
      <c r="I14" s="220">
        <v>40</v>
      </c>
      <c r="J14" s="220" t="str">
        <f>IF($F14=I14,"CUMPLE",IF($F14&lt;I14,"MENOR","MAYOR"))</f>
        <v>CUMPLE</v>
      </c>
      <c r="K14" s="227">
        <v>60</v>
      </c>
      <c r="L14" s="222" t="str">
        <f t="shared" si="0"/>
        <v>MENOR</v>
      </c>
      <c r="M14" s="223">
        <v>80</v>
      </c>
      <c r="N14" s="223" t="str">
        <f t="shared" si="1"/>
        <v>MENOR</v>
      </c>
      <c r="O14" s="224">
        <v>100</v>
      </c>
      <c r="P14" s="225" t="str">
        <f t="shared" si="2"/>
        <v>MENOR</v>
      </c>
      <c r="R14" s="222" t="s">
        <v>1247</v>
      </c>
      <c r="S14" s="176" t="b">
        <f>IF(L22="CUMPLE",IF(L34="CUMPLE",IF(L56="CUMPLE",TRUE,FALSE)))</f>
        <v>0</v>
      </c>
    </row>
    <row r="15" spans="1:21" ht="15" customHeight="1" x14ac:dyDescent="0.25">
      <c r="A15" s="578" t="s">
        <v>1184</v>
      </c>
      <c r="B15" s="586" t="s">
        <v>490</v>
      </c>
      <c r="C15" s="587" t="s">
        <v>1064</v>
      </c>
      <c r="D15" s="216" t="s">
        <v>1065</v>
      </c>
      <c r="E15" s="216" t="s">
        <v>992</v>
      </c>
      <c r="F15" s="218">
        <f>VLOOKUP(E15,PHVA!$B$16:$K$37,10,FALSE)</f>
        <v>60</v>
      </c>
      <c r="G15" s="226">
        <v>20</v>
      </c>
      <c r="H15" s="219" t="str">
        <f t="shared" ref="H15:H20" si="3">IF(F15=G15,"CUMPLE",IF(F15&lt;G15,"MENOR","MAYOR"))</f>
        <v>MAYOR</v>
      </c>
      <c r="I15" s="220">
        <v>40</v>
      </c>
      <c r="J15" s="220" t="str">
        <f t="shared" ref="J15:J33" si="4">IF($F15=I15,"CUMPLE",IF($F15&lt;I15,"MENOR","MAYOR"))</f>
        <v>MAYOR</v>
      </c>
      <c r="K15" s="227">
        <v>60</v>
      </c>
      <c r="L15" s="222" t="str">
        <f t="shared" si="0"/>
        <v>CUMPLE</v>
      </c>
      <c r="M15" s="223">
        <v>80</v>
      </c>
      <c r="N15" s="223" t="str">
        <f t="shared" si="1"/>
        <v>MENOR</v>
      </c>
      <c r="O15" s="224">
        <v>100</v>
      </c>
      <c r="P15" s="225" t="str">
        <f t="shared" si="2"/>
        <v>MENOR</v>
      </c>
      <c r="R15" s="220" t="s">
        <v>1248</v>
      </c>
      <c r="S15" s="176" t="b">
        <f>IF(J22="CUMPLE",IF(J34="CUMPLE",TRUE,FALSE))</f>
        <v>0</v>
      </c>
    </row>
    <row r="16" spans="1:21" x14ac:dyDescent="0.25">
      <c r="A16" s="578"/>
      <c r="B16" s="586"/>
      <c r="C16" s="587"/>
      <c r="D16" s="217" t="s">
        <v>1062</v>
      </c>
      <c r="E16" s="216" t="s">
        <v>260</v>
      </c>
      <c r="F16" s="218">
        <f>VLOOKUP(E16,ADMINISTRATIVAS!$B$13:$L$76,11,FALSE)</f>
        <v>80</v>
      </c>
      <c r="G16" s="226">
        <v>20</v>
      </c>
      <c r="H16" s="219" t="str">
        <f>IF(F16=G16,"CUMPLE",IF(F16&lt;G16,"MENOR","MAYOR"))</f>
        <v>MAYOR</v>
      </c>
      <c r="I16" s="220">
        <v>40</v>
      </c>
      <c r="J16" s="220" t="str">
        <f>IF($F16=I16,"CUMPLE",IF($F16&lt;I16,"MENOR","MAYOR"))</f>
        <v>MAYOR</v>
      </c>
      <c r="K16" s="227">
        <v>60</v>
      </c>
      <c r="L16" s="222" t="str">
        <f t="shared" si="0"/>
        <v>MAYOR</v>
      </c>
      <c r="M16" s="223">
        <v>80</v>
      </c>
      <c r="N16" s="223" t="str">
        <f t="shared" si="1"/>
        <v>CUMPLE</v>
      </c>
      <c r="O16" s="224">
        <v>100</v>
      </c>
      <c r="P16" s="225" t="str">
        <f t="shared" si="2"/>
        <v>MENOR</v>
      </c>
      <c r="R16" s="307" t="s">
        <v>1249</v>
      </c>
      <c r="S16" s="176" t="b">
        <f>IF(H22="CUMPLE",TRUE,FALSE)</f>
        <v>0</v>
      </c>
    </row>
    <row r="17" spans="1:19" ht="15.75" thickBot="1" x14ac:dyDescent="0.3">
      <c r="A17" s="578"/>
      <c r="B17" s="586"/>
      <c r="C17" s="587"/>
      <c r="D17" s="216" t="s">
        <v>1065</v>
      </c>
      <c r="E17" s="216" t="s">
        <v>1001</v>
      </c>
      <c r="F17" s="218">
        <f>VLOOKUP(E17,PHVA!$B$16:$K$37,10,FALSE)</f>
        <v>60</v>
      </c>
      <c r="G17" s="226">
        <v>20</v>
      </c>
      <c r="H17" s="219" t="str">
        <f t="shared" si="3"/>
        <v>MAYOR</v>
      </c>
      <c r="I17" s="220">
        <v>40</v>
      </c>
      <c r="J17" s="220" t="str">
        <f t="shared" si="4"/>
        <v>MAYOR</v>
      </c>
      <c r="K17" s="227">
        <v>60</v>
      </c>
      <c r="L17" s="222" t="str">
        <f t="shared" si="0"/>
        <v>CUMPLE</v>
      </c>
      <c r="M17" s="223">
        <v>80</v>
      </c>
      <c r="N17" s="223" t="str">
        <f t="shared" si="1"/>
        <v>MENOR</v>
      </c>
      <c r="O17" s="224">
        <v>100</v>
      </c>
      <c r="P17" s="225" t="str">
        <f t="shared" si="2"/>
        <v>MENOR</v>
      </c>
    </row>
    <row r="18" spans="1:19" ht="409.5" customHeight="1" thickTop="1" thickBot="1" x14ac:dyDescent="0.3">
      <c r="A18" s="270" t="s">
        <v>1068</v>
      </c>
      <c r="B18" s="271" t="s">
        <v>186</v>
      </c>
      <c r="C18" s="279" t="s">
        <v>1066</v>
      </c>
      <c r="D18" s="228" t="s">
        <v>1067</v>
      </c>
      <c r="E18" s="228" t="s">
        <v>1068</v>
      </c>
      <c r="F18" s="229">
        <v>100</v>
      </c>
      <c r="G18" s="230">
        <v>20</v>
      </c>
      <c r="H18" s="231" t="str">
        <f t="shared" si="3"/>
        <v>MAYOR</v>
      </c>
      <c r="I18" s="232">
        <v>40</v>
      </c>
      <c r="J18" s="232" t="str">
        <f t="shared" si="4"/>
        <v>MAYOR</v>
      </c>
      <c r="K18" s="233">
        <v>60</v>
      </c>
      <c r="L18" s="233" t="str">
        <f t="shared" si="0"/>
        <v>MAYOR</v>
      </c>
      <c r="M18" s="234">
        <v>80</v>
      </c>
      <c r="N18" s="234" t="str">
        <f t="shared" si="1"/>
        <v>MAYOR</v>
      </c>
      <c r="O18" s="235">
        <v>100</v>
      </c>
      <c r="P18" s="235" t="str">
        <f t="shared" si="2"/>
        <v>CUMPLE</v>
      </c>
      <c r="R18" s="308" t="s">
        <v>1250</v>
      </c>
      <c r="S18" s="308" t="str">
        <f>IF($S$12=TRUE,"OPTIMIZADO",IF($S$13=TRUE,"GESTIONADO CUANTITATIVAMENTE",IF($S$14=TRUE,"DEFINIDO",IF($S$15=TRUE,"GESTIONADO",IF($S$16=TRUE,"INICIAL","NO ALCANZA NIVEL INICIAL")))))</f>
        <v>NO ALCANZA NIVEL INICIAL</v>
      </c>
    </row>
    <row r="19" spans="1:19" ht="105.75" thickTop="1" x14ac:dyDescent="0.25">
      <c r="A19" s="269" t="s">
        <v>1185</v>
      </c>
      <c r="B19" s="158" t="s">
        <v>490</v>
      </c>
      <c r="C19" s="267" t="s">
        <v>1263</v>
      </c>
      <c r="D19" s="217" t="s">
        <v>1062</v>
      </c>
      <c r="E19" s="216" t="s">
        <v>260</v>
      </c>
      <c r="F19" s="218">
        <f>VLOOKUP(E19,ADMINISTRATIVAS!$B$13:$L$76,11,FALSE)</f>
        <v>80</v>
      </c>
      <c r="G19" s="226">
        <v>20</v>
      </c>
      <c r="H19" s="219" t="str">
        <f>IF(F19=G19,"CUMPLE",IF(F19&lt;G19,"MENOR","MAYOR"))</f>
        <v>MAYOR</v>
      </c>
      <c r="I19" s="220">
        <v>40</v>
      </c>
      <c r="J19" s="220" t="str">
        <f>IF($F19=I19,"CUMPLE",IF($F19&lt;I19,"MENOR","MAYOR"))</f>
        <v>MAYOR</v>
      </c>
      <c r="K19" s="227">
        <v>60</v>
      </c>
      <c r="L19" s="222" t="str">
        <f t="shared" si="0"/>
        <v>MAYOR</v>
      </c>
      <c r="M19" s="223">
        <v>80</v>
      </c>
      <c r="N19" s="223" t="str">
        <f t="shared" si="1"/>
        <v>CUMPLE</v>
      </c>
      <c r="O19" s="224">
        <v>100</v>
      </c>
      <c r="P19" s="225" t="str">
        <f t="shared" si="2"/>
        <v>MENOR</v>
      </c>
    </row>
    <row r="20" spans="1:19" ht="270" customHeight="1" x14ac:dyDescent="0.25">
      <c r="A20" s="269" t="s">
        <v>1186</v>
      </c>
      <c r="B20" s="158" t="s">
        <v>490</v>
      </c>
      <c r="C20" s="267" t="s">
        <v>1069</v>
      </c>
      <c r="D20" s="216" t="s">
        <v>1065</v>
      </c>
      <c r="E20" s="216" t="s">
        <v>992</v>
      </c>
      <c r="F20" s="218">
        <f>VLOOKUP(E20,PHVA!$B$16:$K$37,10,FALSE)</f>
        <v>60</v>
      </c>
      <c r="G20" s="226">
        <v>60</v>
      </c>
      <c r="H20" s="219" t="str">
        <f t="shared" si="3"/>
        <v>CUMPLE</v>
      </c>
      <c r="I20" s="220">
        <v>60</v>
      </c>
      <c r="J20" s="220" t="str">
        <f t="shared" si="4"/>
        <v>CUMPLE</v>
      </c>
      <c r="K20" s="227">
        <v>60</v>
      </c>
      <c r="L20" s="222" t="str">
        <f t="shared" si="0"/>
        <v>CUMPLE</v>
      </c>
      <c r="M20" s="223">
        <v>80</v>
      </c>
      <c r="N20" s="223" t="str">
        <f t="shared" si="1"/>
        <v>MENOR</v>
      </c>
      <c r="O20" s="224">
        <v>100</v>
      </c>
      <c r="P20" s="225" t="str">
        <f t="shared" si="2"/>
        <v>MENOR</v>
      </c>
    </row>
    <row r="21" spans="1:19" ht="240" customHeight="1" x14ac:dyDescent="0.25">
      <c r="A21" s="269" t="s">
        <v>1187</v>
      </c>
      <c r="B21" s="158" t="s">
        <v>490</v>
      </c>
      <c r="C21" s="267" t="s">
        <v>1070</v>
      </c>
      <c r="D21" s="216" t="s">
        <v>1152</v>
      </c>
      <c r="E21" s="236" t="s">
        <v>963</v>
      </c>
      <c r="F21" s="218">
        <f>VLOOKUP(E21,TECNICAS!$A$13:$K$117,11)</f>
        <v>60</v>
      </c>
      <c r="G21" s="226">
        <v>20</v>
      </c>
      <c r="H21" s="219" t="str">
        <f>IF(F21=G21,"CUMPLE",IF(F21&lt;G21,"MENOR","MAYOR"))</f>
        <v>MAYOR</v>
      </c>
      <c r="I21" s="220">
        <v>40</v>
      </c>
      <c r="J21" s="220" t="str">
        <f>IF($F21=I21,"CUMPLE",IF($F21&lt;I21,"MENOR","MAYOR"))</f>
        <v>MAYOR</v>
      </c>
      <c r="K21" s="227">
        <v>60</v>
      </c>
      <c r="L21" s="222" t="str">
        <f t="shared" si="0"/>
        <v>CUMPLE</v>
      </c>
      <c r="M21" s="223">
        <v>60</v>
      </c>
      <c r="N21" s="223" t="str">
        <f t="shared" si="1"/>
        <v>CUMPLE</v>
      </c>
      <c r="O21" s="224">
        <v>80</v>
      </c>
      <c r="P21" s="225" t="str">
        <f t="shared" si="2"/>
        <v>MENOR</v>
      </c>
    </row>
    <row r="22" spans="1:19" x14ac:dyDescent="0.25">
      <c r="A22" s="272" t="s">
        <v>1188</v>
      </c>
      <c r="B22" s="240"/>
      <c r="C22" s="280"/>
      <c r="D22" s="237"/>
      <c r="E22" s="237"/>
      <c r="F22" s="238">
        <f>SUM(F12:F21)</f>
        <v>560</v>
      </c>
      <c r="G22" s="239">
        <f>SUM(G12:G21)</f>
        <v>260</v>
      </c>
      <c r="H22" s="240" t="str">
        <f>IFERROR(VLOOKUP("MENOR",H12:H21,1,FALSE),"CUMPLE")</f>
        <v>MENOR</v>
      </c>
      <c r="I22" s="239">
        <f>SUM(I12:I21)</f>
        <v>440</v>
      </c>
      <c r="J22" s="240" t="str">
        <f>IFERROR(VLOOKUP("MENOR",J12:J21,1,FALSE),"CUMPLE")</f>
        <v>MENOR</v>
      </c>
      <c r="K22" s="239">
        <f>SUM(K12:K21)</f>
        <v>600</v>
      </c>
      <c r="L22" s="240" t="str">
        <f>IFERROR(VLOOKUP("MENOR",L12:L21,1,FALSE),"CUMPLE")</f>
        <v>MENOR</v>
      </c>
      <c r="M22" s="239">
        <f>SUM(M12:M21)</f>
        <v>780</v>
      </c>
      <c r="N22" s="240" t="str">
        <f>IFERROR(VLOOKUP("MENOR",N12:N21,1,FALSE),"CUMPLE")</f>
        <v>MENOR</v>
      </c>
      <c r="O22" s="239">
        <f>SUM(O12:O21)</f>
        <v>980</v>
      </c>
      <c r="P22" s="240" t="str">
        <f>IFERROR(VLOOKUP("MENOR",P12:P21,1,FALSE),"CUMPLE")</f>
        <v>MENOR</v>
      </c>
    </row>
    <row r="23" spans="1:19" ht="255" customHeight="1" x14ac:dyDescent="0.25">
      <c r="A23" s="270" t="s">
        <v>1071</v>
      </c>
      <c r="B23" s="271" t="s">
        <v>186</v>
      </c>
      <c r="C23" s="279" t="s">
        <v>229</v>
      </c>
      <c r="D23" s="228" t="s">
        <v>1067</v>
      </c>
      <c r="E23" s="228" t="s">
        <v>1071</v>
      </c>
      <c r="F23" s="229">
        <v>80</v>
      </c>
      <c r="G23" s="230" t="s">
        <v>82</v>
      </c>
      <c r="H23" s="230" t="s">
        <v>82</v>
      </c>
      <c r="I23" s="232">
        <v>40</v>
      </c>
      <c r="J23" s="220" t="str">
        <f t="shared" si="4"/>
        <v>MAYOR</v>
      </c>
      <c r="K23" s="241">
        <v>60</v>
      </c>
      <c r="L23" s="241" t="str">
        <f>IF($F23=K23,"CUMPLE",IF($F23&lt;K23,"MENOR","MAYOR"))</f>
        <v>MAYOR</v>
      </c>
      <c r="M23" s="234">
        <v>80</v>
      </c>
      <c r="N23" s="234" t="str">
        <f>IF($F23=M23,"CUMPLE",IF($F23&lt;M23,"MENOR","MAYOR"))</f>
        <v>CUMPLE</v>
      </c>
      <c r="O23" s="242">
        <v>100</v>
      </c>
      <c r="P23" s="235" t="str">
        <f>IF($F23=O23,"CUMPLE",IF($F23&lt;O23,"MENOR","MAYOR"))</f>
        <v>MENOR</v>
      </c>
    </row>
    <row r="24" spans="1:19" ht="225" customHeight="1" x14ac:dyDescent="0.25">
      <c r="A24" s="270" t="s">
        <v>1189</v>
      </c>
      <c r="B24" s="271" t="s">
        <v>490</v>
      </c>
      <c r="C24" s="279" t="s">
        <v>1072</v>
      </c>
      <c r="D24" s="228" t="s">
        <v>1067</v>
      </c>
      <c r="E24" s="228" t="s">
        <v>1071</v>
      </c>
      <c r="F24" s="229">
        <v>40</v>
      </c>
      <c r="G24" s="230" t="s">
        <v>82</v>
      </c>
      <c r="H24" s="230" t="s">
        <v>82</v>
      </c>
      <c r="I24" s="232">
        <v>60</v>
      </c>
      <c r="J24" s="220" t="str">
        <f t="shared" si="4"/>
        <v>MENOR</v>
      </c>
      <c r="K24" s="241">
        <v>60</v>
      </c>
      <c r="L24" s="241" t="str">
        <f>IF($F24=K24,"CUMPLE",IF($F24&lt;K24,"MENOR","MAYOR"))</f>
        <v>MENOR</v>
      </c>
      <c r="M24" s="234">
        <v>80</v>
      </c>
      <c r="N24" s="234" t="str">
        <f>IF($F24=M24,"CUMPLE",IF($F24&lt;M24,"MENOR","MAYOR"))</f>
        <v>MENOR</v>
      </c>
      <c r="O24" s="242">
        <v>100</v>
      </c>
      <c r="P24" s="235" t="str">
        <f>IF($F24=O24,"CUMPLE",IF($F24&lt;O24,"MENOR","MAYOR"))</f>
        <v>MENOR</v>
      </c>
    </row>
    <row r="25" spans="1:19" ht="180" customHeight="1" x14ac:dyDescent="0.25">
      <c r="A25" s="269" t="s">
        <v>1190</v>
      </c>
      <c r="B25" s="158" t="s">
        <v>490</v>
      </c>
      <c r="C25" s="267" t="s">
        <v>1073</v>
      </c>
      <c r="D25" s="216" t="s">
        <v>1065</v>
      </c>
      <c r="E25" s="217" t="s">
        <v>1004</v>
      </c>
      <c r="F25" s="218">
        <f>VLOOKUP(E25,PHVA!$B$16:$K$37,10,FALSE)</f>
        <v>40</v>
      </c>
      <c r="G25" s="226" t="s">
        <v>82</v>
      </c>
      <c r="H25" s="226" t="s">
        <v>82</v>
      </c>
      <c r="I25" s="220">
        <v>40</v>
      </c>
      <c r="J25" s="220" t="str">
        <f t="shared" si="4"/>
        <v>CUMPLE</v>
      </c>
      <c r="K25" s="222">
        <v>60</v>
      </c>
      <c r="L25" s="222" t="str">
        <f>IF($F25=K25,"CUMPLE",IF($F25&lt;K25,"MENOR","MAYOR"))</f>
        <v>MENOR</v>
      </c>
      <c r="M25" s="223">
        <v>80</v>
      </c>
      <c r="N25" s="223" t="str">
        <f>IF($F25=M25,"CUMPLE",IF($F25&lt;M25,"MENOR","MAYOR"))</f>
        <v>MENOR</v>
      </c>
      <c r="O25" s="224">
        <v>100</v>
      </c>
      <c r="P25" s="225" t="str">
        <f>IF($F25=O25,"CUMPLE",IF($F25&lt;O25,"MENOR","MAYOR"))</f>
        <v>MENOR</v>
      </c>
    </row>
    <row r="26" spans="1:19" ht="105" x14ac:dyDescent="0.25">
      <c r="A26" s="269" t="s">
        <v>1191</v>
      </c>
      <c r="B26" s="158" t="s">
        <v>490</v>
      </c>
      <c r="C26" s="267" t="s">
        <v>1264</v>
      </c>
      <c r="D26" s="216" t="s">
        <v>1152</v>
      </c>
      <c r="E26" s="243" t="s">
        <v>952</v>
      </c>
      <c r="F26" s="218">
        <f>VLOOKUP(E26,TECNICAS!$A$13:$K$117,11)</f>
        <v>60</v>
      </c>
      <c r="G26" s="226" t="s">
        <v>82</v>
      </c>
      <c r="H26" s="226" t="s">
        <v>82</v>
      </c>
      <c r="I26" s="220">
        <v>40</v>
      </c>
      <c r="J26" s="220" t="str">
        <f t="shared" si="4"/>
        <v>MAYOR</v>
      </c>
      <c r="K26" s="222">
        <v>60</v>
      </c>
      <c r="L26" s="222" t="str">
        <f t="shared" ref="L26:L33" si="5">IF($F26=K26,"CUMPLE",IF($F26&lt;K26,"MENOR","MAYOR"))</f>
        <v>CUMPLE</v>
      </c>
      <c r="M26" s="223">
        <v>80</v>
      </c>
      <c r="N26" s="223" t="str">
        <f t="shared" ref="N26:N33" si="6">IF($F26=M26,"CUMPLE",IF($F26&lt;M26,"MENOR","MAYOR"))</f>
        <v>MENOR</v>
      </c>
      <c r="O26" s="224">
        <v>100</v>
      </c>
      <c r="P26" s="225" t="str">
        <f t="shared" ref="P26:P33" si="7">IF($F26=O26,"CUMPLE",IF($F26&lt;O26,"MENOR","MAYOR"))</f>
        <v>MENOR</v>
      </c>
    </row>
    <row r="27" spans="1:19" ht="120" x14ac:dyDescent="0.25">
      <c r="A27" s="269" t="s">
        <v>1192</v>
      </c>
      <c r="B27" s="158" t="s">
        <v>490</v>
      </c>
      <c r="C27" s="267" t="s">
        <v>1265</v>
      </c>
      <c r="D27" s="217" t="s">
        <v>1062</v>
      </c>
      <c r="E27" s="217" t="s">
        <v>372</v>
      </c>
      <c r="F27" s="218">
        <f>VLOOKUP(E27,ADMINISTRATIVAS!$B$13:$L$76,11,FALSE)</f>
        <v>65</v>
      </c>
      <c r="G27" s="226" t="s">
        <v>82</v>
      </c>
      <c r="H27" s="226" t="s">
        <v>82</v>
      </c>
      <c r="I27" s="220">
        <v>40</v>
      </c>
      <c r="J27" s="220" t="str">
        <f t="shared" si="4"/>
        <v>MAYOR</v>
      </c>
      <c r="K27" s="222">
        <v>60</v>
      </c>
      <c r="L27" s="222" t="str">
        <f t="shared" si="5"/>
        <v>MAYOR</v>
      </c>
      <c r="M27" s="223">
        <v>80</v>
      </c>
      <c r="N27" s="223" t="str">
        <f t="shared" si="6"/>
        <v>MENOR</v>
      </c>
      <c r="O27" s="224">
        <v>100</v>
      </c>
      <c r="P27" s="225" t="str">
        <f t="shared" si="7"/>
        <v>MENOR</v>
      </c>
    </row>
    <row r="28" spans="1:19" ht="135" x14ac:dyDescent="0.25">
      <c r="A28" s="269" t="s">
        <v>1193</v>
      </c>
      <c r="B28" s="158" t="s">
        <v>490</v>
      </c>
      <c r="C28" s="267" t="s">
        <v>1266</v>
      </c>
      <c r="D28" s="217" t="s">
        <v>1062</v>
      </c>
      <c r="E28" s="244" t="s">
        <v>443</v>
      </c>
      <c r="F28" s="218">
        <f>VLOOKUP(E28,ADMINISTRATIVAS!$B$13:$L$76,11,FALSE)</f>
        <v>20</v>
      </c>
      <c r="G28" s="226" t="s">
        <v>82</v>
      </c>
      <c r="H28" s="226" t="s">
        <v>82</v>
      </c>
      <c r="I28" s="220">
        <v>40</v>
      </c>
      <c r="J28" s="220" t="str">
        <f t="shared" si="4"/>
        <v>MENOR</v>
      </c>
      <c r="K28" s="222">
        <v>60</v>
      </c>
      <c r="L28" s="222" t="str">
        <f t="shared" si="5"/>
        <v>MENOR</v>
      </c>
      <c r="M28" s="223">
        <v>80</v>
      </c>
      <c r="N28" s="223" t="str">
        <f t="shared" si="6"/>
        <v>MENOR</v>
      </c>
      <c r="O28" s="224">
        <v>100</v>
      </c>
      <c r="P28" s="225" t="str">
        <f t="shared" si="7"/>
        <v>MENOR</v>
      </c>
    </row>
    <row r="29" spans="1:19" ht="210" customHeight="1" x14ac:dyDescent="0.25">
      <c r="A29" s="269" t="s">
        <v>1194</v>
      </c>
      <c r="B29" s="158" t="s">
        <v>490</v>
      </c>
      <c r="C29" s="267" t="s">
        <v>1074</v>
      </c>
      <c r="D29" s="217" t="s">
        <v>1062</v>
      </c>
      <c r="E29" s="244" t="s">
        <v>275</v>
      </c>
      <c r="F29" s="218">
        <f>VLOOKUP(E29,ADMINISTRATIVAS!$B$13:$L$76,11,FALSE)</f>
        <v>32</v>
      </c>
      <c r="G29" s="226" t="s">
        <v>82</v>
      </c>
      <c r="H29" s="226" t="s">
        <v>82</v>
      </c>
      <c r="I29" s="220">
        <v>40</v>
      </c>
      <c r="J29" s="220" t="str">
        <f t="shared" si="4"/>
        <v>MENOR</v>
      </c>
      <c r="K29" s="222">
        <v>60</v>
      </c>
      <c r="L29" s="222" t="str">
        <f t="shared" si="5"/>
        <v>MENOR</v>
      </c>
      <c r="M29" s="223">
        <v>80</v>
      </c>
      <c r="N29" s="223" t="str">
        <f t="shared" si="6"/>
        <v>MENOR</v>
      </c>
      <c r="O29" s="224">
        <v>100</v>
      </c>
      <c r="P29" s="225" t="str">
        <f t="shared" si="7"/>
        <v>MENOR</v>
      </c>
    </row>
    <row r="30" spans="1:19" ht="60" customHeight="1" x14ac:dyDescent="0.25">
      <c r="A30" s="269" t="s">
        <v>1195</v>
      </c>
      <c r="B30" s="158" t="s">
        <v>490</v>
      </c>
      <c r="C30" s="267" t="s">
        <v>1075</v>
      </c>
      <c r="D30" s="217" t="s">
        <v>1062</v>
      </c>
      <c r="E30" s="244" t="s">
        <v>311</v>
      </c>
      <c r="F30" s="218">
        <f>VLOOKUP(E30,ADMINISTRATIVAS!$B$13:$L$76,11,FALSE)</f>
        <v>50</v>
      </c>
      <c r="G30" s="226" t="s">
        <v>82</v>
      </c>
      <c r="H30" s="226" t="s">
        <v>82</v>
      </c>
      <c r="I30" s="220">
        <v>40</v>
      </c>
      <c r="J30" s="220" t="str">
        <f t="shared" si="4"/>
        <v>MAYOR</v>
      </c>
      <c r="K30" s="222">
        <v>60</v>
      </c>
      <c r="L30" s="222" t="str">
        <f t="shared" si="5"/>
        <v>MENOR</v>
      </c>
      <c r="M30" s="223">
        <v>80</v>
      </c>
      <c r="N30" s="223" t="str">
        <f t="shared" si="6"/>
        <v>MENOR</v>
      </c>
      <c r="O30" s="224">
        <v>100</v>
      </c>
      <c r="P30" s="225" t="str">
        <f t="shared" si="7"/>
        <v>MENOR</v>
      </c>
    </row>
    <row r="31" spans="1:19" ht="60" customHeight="1" x14ac:dyDescent="0.25">
      <c r="A31" s="269" t="s">
        <v>1196</v>
      </c>
      <c r="B31" s="158" t="s">
        <v>490</v>
      </c>
      <c r="C31" s="267" t="s">
        <v>1076</v>
      </c>
      <c r="D31" s="216" t="s">
        <v>1152</v>
      </c>
      <c r="E31" s="243" t="s">
        <v>746</v>
      </c>
      <c r="F31" s="218">
        <f>VLOOKUP(E31,TECNICAS!$A$13:$K$117,11)</f>
        <v>80</v>
      </c>
      <c r="G31" s="226" t="s">
        <v>82</v>
      </c>
      <c r="H31" s="226" t="s">
        <v>82</v>
      </c>
      <c r="I31" s="220">
        <v>40</v>
      </c>
      <c r="J31" s="220" t="str">
        <f t="shared" si="4"/>
        <v>MAYOR</v>
      </c>
      <c r="K31" s="222">
        <v>60</v>
      </c>
      <c r="L31" s="222" t="str">
        <f t="shared" si="5"/>
        <v>MAYOR</v>
      </c>
      <c r="M31" s="223">
        <v>80</v>
      </c>
      <c r="N31" s="223" t="str">
        <f t="shared" si="6"/>
        <v>CUMPLE</v>
      </c>
      <c r="O31" s="224">
        <v>100</v>
      </c>
      <c r="P31" s="225" t="str">
        <f t="shared" si="7"/>
        <v>MENOR</v>
      </c>
    </row>
    <row r="32" spans="1:19" x14ac:dyDescent="0.25">
      <c r="A32" s="269" t="s">
        <v>1197</v>
      </c>
      <c r="B32" s="158" t="s">
        <v>490</v>
      </c>
      <c r="C32" s="267" t="s">
        <v>1077</v>
      </c>
      <c r="D32" s="216" t="s">
        <v>1152</v>
      </c>
      <c r="E32" s="243" t="s">
        <v>756</v>
      </c>
      <c r="F32" s="218">
        <f>VLOOKUP(E32,TECNICAS!$A$13:$K$117,11)</f>
        <v>80</v>
      </c>
      <c r="G32" s="226" t="s">
        <v>82</v>
      </c>
      <c r="H32" s="226" t="s">
        <v>82</v>
      </c>
      <c r="I32" s="220">
        <v>40</v>
      </c>
      <c r="J32" s="220" t="str">
        <f t="shared" si="4"/>
        <v>MAYOR</v>
      </c>
      <c r="K32" s="222">
        <v>60</v>
      </c>
      <c r="L32" s="222" t="str">
        <f t="shared" si="5"/>
        <v>MAYOR</v>
      </c>
      <c r="M32" s="223">
        <v>80</v>
      </c>
      <c r="N32" s="223" t="str">
        <f t="shared" si="6"/>
        <v>CUMPLE</v>
      </c>
      <c r="O32" s="224">
        <v>100</v>
      </c>
      <c r="P32" s="225" t="str">
        <f t="shared" si="7"/>
        <v>MENOR</v>
      </c>
    </row>
    <row r="33" spans="1:16" ht="60" customHeight="1" x14ac:dyDescent="0.25">
      <c r="A33" s="269" t="s">
        <v>1198</v>
      </c>
      <c r="B33" s="158" t="s">
        <v>490</v>
      </c>
      <c r="C33" s="267" t="s">
        <v>1078</v>
      </c>
      <c r="D33" s="216" t="s">
        <v>1152</v>
      </c>
      <c r="E33" s="243" t="s">
        <v>795</v>
      </c>
      <c r="F33" s="218">
        <f>VLOOKUP(E33,TECNICAS!$A$13:$K$117,11)</f>
        <v>70</v>
      </c>
      <c r="G33" s="226" t="s">
        <v>82</v>
      </c>
      <c r="H33" s="226" t="s">
        <v>82</v>
      </c>
      <c r="I33" s="220">
        <v>40</v>
      </c>
      <c r="J33" s="220" t="str">
        <f t="shared" si="4"/>
        <v>MAYOR</v>
      </c>
      <c r="K33" s="222">
        <v>60</v>
      </c>
      <c r="L33" s="222" t="str">
        <f t="shared" si="5"/>
        <v>MAYOR</v>
      </c>
      <c r="M33" s="223">
        <v>80</v>
      </c>
      <c r="N33" s="223" t="str">
        <f t="shared" si="6"/>
        <v>MENOR</v>
      </c>
      <c r="O33" s="224">
        <v>100</v>
      </c>
      <c r="P33" s="225" t="str">
        <f t="shared" si="7"/>
        <v>MENOR</v>
      </c>
    </row>
    <row r="34" spans="1:16" x14ac:dyDescent="0.25">
      <c r="A34" s="272" t="s">
        <v>1199</v>
      </c>
      <c r="B34" s="240"/>
      <c r="C34" s="280"/>
      <c r="D34" s="237"/>
      <c r="E34" s="245"/>
      <c r="F34" s="246">
        <f>SUM(F23:F33)</f>
        <v>617</v>
      </c>
      <c r="G34" s="240">
        <f>SUM(G23:G33)</f>
        <v>0</v>
      </c>
      <c r="H34" s="245"/>
      <c r="I34" s="240">
        <f>SUM(I23:I33)</f>
        <v>460</v>
      </c>
      <c r="J34" s="240" t="str">
        <f>IFERROR(VLOOKUP("MENOR",J23:J33,1,FALSE),"CUMPLE")</f>
        <v>MENOR</v>
      </c>
      <c r="K34" s="240">
        <f>SUM(K23:K33)</f>
        <v>660</v>
      </c>
      <c r="L34" s="240" t="str">
        <f>IFERROR(VLOOKUP("MENOR",L23:L33,1,FALSE),"CUMPLE")</f>
        <v>MENOR</v>
      </c>
      <c r="M34" s="240">
        <f>SUM(M23:M33)</f>
        <v>880</v>
      </c>
      <c r="N34" s="240" t="str">
        <f>IFERROR(VLOOKUP("MENOR",N23:N33,1,FALSE),"CUMPLE")</f>
        <v>MENOR</v>
      </c>
      <c r="O34" s="240">
        <f>SUM(O23:O33)</f>
        <v>1100</v>
      </c>
      <c r="P34" s="240" t="str">
        <f>IFERROR(VLOOKUP("MENOR",P23:P33,1,FALSE),"CUMPLE")</f>
        <v>MENOR</v>
      </c>
    </row>
    <row r="35" spans="1:16" ht="105" customHeight="1" x14ac:dyDescent="0.25">
      <c r="A35" s="269" t="s">
        <v>1200</v>
      </c>
      <c r="B35" s="158" t="s">
        <v>490</v>
      </c>
      <c r="C35" s="267" t="s">
        <v>1079</v>
      </c>
      <c r="D35" s="217" t="s">
        <v>1062</v>
      </c>
      <c r="E35" s="217" t="s">
        <v>328</v>
      </c>
      <c r="F35" s="218">
        <f>VLOOKUP(E35,ADMINISTRATIVAS!$B$13:$L$76,11,FALSE)</f>
        <v>90</v>
      </c>
      <c r="G35" s="226" t="s">
        <v>82</v>
      </c>
      <c r="H35" s="226" t="s">
        <v>82</v>
      </c>
      <c r="I35" s="220" t="s">
        <v>82</v>
      </c>
      <c r="J35" s="220" t="s">
        <v>82</v>
      </c>
      <c r="K35" s="222">
        <v>60</v>
      </c>
      <c r="L35" s="222" t="str">
        <f t="shared" ref="L35:L54" si="8">IF($F35=K35,"CUMPLE",IF($F35&lt;K35,"MENOR","MAYOR"))</f>
        <v>MAYOR</v>
      </c>
      <c r="M35" s="247">
        <v>80</v>
      </c>
      <c r="N35" s="223" t="str">
        <f t="shared" ref="N35:N54" si="9">IF($F35=M35,"CUMPLE",IF($F35&lt;M35,"MENOR","MAYOR"))</f>
        <v>MAYOR</v>
      </c>
      <c r="O35" s="224">
        <v>100</v>
      </c>
      <c r="P35" s="225" t="str">
        <f t="shared" ref="P35:P54" si="10">IF($F35=O35,"CUMPLE",IF($F35&lt;O35,"MENOR","MAYOR"))</f>
        <v>MENOR</v>
      </c>
    </row>
    <row r="36" spans="1:16" ht="105" customHeight="1" x14ac:dyDescent="0.25">
      <c r="A36" s="269" t="s">
        <v>1201</v>
      </c>
      <c r="B36" s="158" t="s">
        <v>490</v>
      </c>
      <c r="C36" s="267" t="s">
        <v>1080</v>
      </c>
      <c r="D36" s="217" t="s">
        <v>1062</v>
      </c>
      <c r="E36" s="217" t="s">
        <v>342</v>
      </c>
      <c r="F36" s="218">
        <f>VLOOKUP(E36,ADMINISTRATIVAS!$B$13:$L$76,11,FALSE)</f>
        <v>47</v>
      </c>
      <c r="G36" s="226" t="s">
        <v>82</v>
      </c>
      <c r="H36" s="226" t="s">
        <v>82</v>
      </c>
      <c r="I36" s="220" t="s">
        <v>82</v>
      </c>
      <c r="J36" s="220" t="s">
        <v>82</v>
      </c>
      <c r="K36" s="222">
        <v>60</v>
      </c>
      <c r="L36" s="222" t="str">
        <f t="shared" si="8"/>
        <v>MENOR</v>
      </c>
      <c r="M36" s="247">
        <v>80</v>
      </c>
      <c r="N36" s="223" t="str">
        <f t="shared" si="9"/>
        <v>MENOR</v>
      </c>
      <c r="O36" s="224">
        <v>100</v>
      </c>
      <c r="P36" s="225" t="str">
        <f t="shared" si="10"/>
        <v>MENOR</v>
      </c>
    </row>
    <row r="37" spans="1:16" ht="120" customHeight="1" x14ac:dyDescent="0.25">
      <c r="A37" s="269" t="s">
        <v>1202</v>
      </c>
      <c r="B37" s="158" t="s">
        <v>490</v>
      </c>
      <c r="C37" s="267" t="s">
        <v>1081</v>
      </c>
      <c r="D37" s="217" t="s">
        <v>1062</v>
      </c>
      <c r="E37" s="217" t="s">
        <v>363</v>
      </c>
      <c r="F37" s="218">
        <f>VLOOKUP(E37,ADMINISTRATIVAS!$B$13:$L$76,11,FALSE)</f>
        <v>0</v>
      </c>
      <c r="G37" s="226" t="s">
        <v>82</v>
      </c>
      <c r="H37" s="226" t="s">
        <v>82</v>
      </c>
      <c r="I37" s="220" t="s">
        <v>82</v>
      </c>
      <c r="J37" s="220" t="s">
        <v>82</v>
      </c>
      <c r="K37" s="222">
        <v>60</v>
      </c>
      <c r="L37" s="222" t="str">
        <f t="shared" si="8"/>
        <v>MENOR</v>
      </c>
      <c r="M37" s="247">
        <v>80</v>
      </c>
      <c r="N37" s="223" t="str">
        <f t="shared" si="9"/>
        <v>MENOR</v>
      </c>
      <c r="O37" s="224">
        <v>100</v>
      </c>
      <c r="P37" s="225" t="str">
        <f t="shared" si="10"/>
        <v>MENOR</v>
      </c>
    </row>
    <row r="38" spans="1:16" ht="75" customHeight="1" x14ac:dyDescent="0.25">
      <c r="A38" s="269" t="s">
        <v>1203</v>
      </c>
      <c r="B38" s="158" t="s">
        <v>490</v>
      </c>
      <c r="C38" s="267" t="s">
        <v>1082</v>
      </c>
      <c r="D38" s="216" t="s">
        <v>1152</v>
      </c>
      <c r="E38" s="248" t="s">
        <v>521</v>
      </c>
      <c r="F38" s="218">
        <f>VLOOKUP(E38,TECNICAS!$A$13:$K$117,11)</f>
        <v>80</v>
      </c>
      <c r="G38" s="226" t="s">
        <v>82</v>
      </c>
      <c r="H38" s="226" t="s">
        <v>82</v>
      </c>
      <c r="I38" s="220" t="s">
        <v>82</v>
      </c>
      <c r="J38" s="220" t="s">
        <v>82</v>
      </c>
      <c r="K38" s="222">
        <v>60</v>
      </c>
      <c r="L38" s="222" t="str">
        <f t="shared" si="8"/>
        <v>MAYOR</v>
      </c>
      <c r="M38" s="247">
        <v>80</v>
      </c>
      <c r="N38" s="223" t="str">
        <f t="shared" si="9"/>
        <v>CUMPLE</v>
      </c>
      <c r="O38" s="224">
        <v>100</v>
      </c>
      <c r="P38" s="225" t="str">
        <f t="shared" si="10"/>
        <v>MENOR</v>
      </c>
    </row>
    <row r="39" spans="1:16" ht="90" customHeight="1" x14ac:dyDescent="0.25">
      <c r="A39" s="269" t="s">
        <v>1204</v>
      </c>
      <c r="B39" s="158" t="s">
        <v>490</v>
      </c>
      <c r="C39" s="267" t="s">
        <v>1083</v>
      </c>
      <c r="D39" s="216" t="s">
        <v>1152</v>
      </c>
      <c r="E39" s="243" t="s">
        <v>569</v>
      </c>
      <c r="F39" s="218">
        <f>VLOOKUP(E39,TECNICAS!$A$13:$K$117,11)</f>
        <v>40</v>
      </c>
      <c r="G39" s="226" t="s">
        <v>82</v>
      </c>
      <c r="H39" s="226" t="s">
        <v>82</v>
      </c>
      <c r="I39" s="220" t="s">
        <v>82</v>
      </c>
      <c r="J39" s="220" t="s">
        <v>82</v>
      </c>
      <c r="K39" s="222">
        <v>60</v>
      </c>
      <c r="L39" s="222" t="str">
        <f t="shared" si="8"/>
        <v>MENOR</v>
      </c>
      <c r="M39" s="247">
        <v>80</v>
      </c>
      <c r="N39" s="223" t="str">
        <f t="shared" si="9"/>
        <v>MENOR</v>
      </c>
      <c r="O39" s="224">
        <v>100</v>
      </c>
      <c r="P39" s="225" t="str">
        <f t="shared" si="10"/>
        <v>MENOR</v>
      </c>
    </row>
    <row r="40" spans="1:16" ht="75" customHeight="1" x14ac:dyDescent="0.25">
      <c r="A40" s="269" t="s">
        <v>1205</v>
      </c>
      <c r="B40" s="158" t="s">
        <v>490</v>
      </c>
      <c r="C40" s="267" t="s">
        <v>1084</v>
      </c>
      <c r="D40" s="216" t="s">
        <v>1152</v>
      </c>
      <c r="E40" s="243" t="s">
        <v>578</v>
      </c>
      <c r="F40" s="218">
        <f>VLOOKUP(E40,TECNICAS!$A$13:$K$117,11)</f>
        <v>40</v>
      </c>
      <c r="G40" s="226" t="s">
        <v>82</v>
      </c>
      <c r="H40" s="226" t="s">
        <v>82</v>
      </c>
      <c r="I40" s="220" t="s">
        <v>82</v>
      </c>
      <c r="J40" s="220" t="s">
        <v>82</v>
      </c>
      <c r="K40" s="222">
        <v>60</v>
      </c>
      <c r="L40" s="222" t="str">
        <f t="shared" si="8"/>
        <v>MENOR</v>
      </c>
      <c r="M40" s="247">
        <v>80</v>
      </c>
      <c r="N40" s="223" t="str">
        <f t="shared" si="9"/>
        <v>MENOR</v>
      </c>
      <c r="O40" s="224">
        <v>100</v>
      </c>
      <c r="P40" s="225" t="str">
        <f t="shared" si="10"/>
        <v>MENOR</v>
      </c>
    </row>
    <row r="41" spans="1:16" ht="75" customHeight="1" x14ac:dyDescent="0.25">
      <c r="A41" s="269" t="s">
        <v>1206</v>
      </c>
      <c r="B41" s="158" t="s">
        <v>490</v>
      </c>
      <c r="C41" s="267" t="s">
        <v>1085</v>
      </c>
      <c r="D41" s="216" t="s">
        <v>1152</v>
      </c>
      <c r="E41" s="243" t="s">
        <v>666</v>
      </c>
      <c r="F41" s="218">
        <f>VLOOKUP(E41,TECNICAS!$A$13:$K$117,11)</f>
        <v>69</v>
      </c>
      <c r="G41" s="226" t="s">
        <v>82</v>
      </c>
      <c r="H41" s="226" t="s">
        <v>82</v>
      </c>
      <c r="I41" s="220" t="s">
        <v>82</v>
      </c>
      <c r="J41" s="220" t="s">
        <v>82</v>
      </c>
      <c r="K41" s="222">
        <v>60</v>
      </c>
      <c r="L41" s="222" t="str">
        <f t="shared" si="8"/>
        <v>MAYOR</v>
      </c>
      <c r="M41" s="247">
        <v>80</v>
      </c>
      <c r="N41" s="223" t="str">
        <f t="shared" si="9"/>
        <v>MENOR</v>
      </c>
      <c r="O41" s="224">
        <v>100</v>
      </c>
      <c r="P41" s="225" t="str">
        <f t="shared" si="10"/>
        <v>MENOR</v>
      </c>
    </row>
    <row r="42" spans="1:16" ht="75" customHeight="1" x14ac:dyDescent="0.25">
      <c r="A42" s="269" t="s">
        <v>1207</v>
      </c>
      <c r="B42" s="158" t="s">
        <v>490</v>
      </c>
      <c r="C42" s="267" t="s">
        <v>1086</v>
      </c>
      <c r="D42" s="216" t="s">
        <v>1152</v>
      </c>
      <c r="E42" s="243" t="s">
        <v>724</v>
      </c>
      <c r="F42" s="218">
        <f>VLOOKUP(E42,TECNICAS!$A$13:$K$117,11)</f>
        <v>60</v>
      </c>
      <c r="G42" s="226" t="s">
        <v>82</v>
      </c>
      <c r="H42" s="226" t="s">
        <v>82</v>
      </c>
      <c r="I42" s="220" t="s">
        <v>82</v>
      </c>
      <c r="J42" s="220" t="s">
        <v>82</v>
      </c>
      <c r="K42" s="222">
        <v>60</v>
      </c>
      <c r="L42" s="222" t="str">
        <f t="shared" si="8"/>
        <v>CUMPLE</v>
      </c>
      <c r="M42" s="247">
        <v>80</v>
      </c>
      <c r="N42" s="223" t="str">
        <f t="shared" si="9"/>
        <v>MENOR</v>
      </c>
      <c r="O42" s="224">
        <v>100</v>
      </c>
      <c r="P42" s="225" t="str">
        <f t="shared" si="10"/>
        <v>MENOR</v>
      </c>
    </row>
    <row r="43" spans="1:16" ht="105" customHeight="1" x14ac:dyDescent="0.25">
      <c r="A43" s="269" t="s">
        <v>1208</v>
      </c>
      <c r="B43" s="158" t="s">
        <v>490</v>
      </c>
      <c r="C43" s="267" t="s">
        <v>1087</v>
      </c>
      <c r="D43" s="216" t="s">
        <v>1152</v>
      </c>
      <c r="E43" s="243" t="s">
        <v>787</v>
      </c>
      <c r="F43" s="218">
        <f>VLOOKUP(E43,TECNICAS!$A$13:$K$117,11)</f>
        <v>60</v>
      </c>
      <c r="G43" s="226" t="s">
        <v>82</v>
      </c>
      <c r="H43" s="226" t="s">
        <v>82</v>
      </c>
      <c r="I43" s="220" t="s">
        <v>82</v>
      </c>
      <c r="J43" s="220" t="s">
        <v>82</v>
      </c>
      <c r="K43" s="222">
        <v>60</v>
      </c>
      <c r="L43" s="222" t="str">
        <f t="shared" si="8"/>
        <v>CUMPLE</v>
      </c>
      <c r="M43" s="247">
        <v>80</v>
      </c>
      <c r="N43" s="223" t="str">
        <f t="shared" si="9"/>
        <v>MENOR</v>
      </c>
      <c r="O43" s="224">
        <v>100</v>
      </c>
      <c r="P43" s="225" t="str">
        <f t="shared" si="10"/>
        <v>MENOR</v>
      </c>
    </row>
    <row r="44" spans="1:16" ht="75" customHeight="1" x14ac:dyDescent="0.25">
      <c r="A44" s="269" t="s">
        <v>1209</v>
      </c>
      <c r="B44" s="158" t="s">
        <v>490</v>
      </c>
      <c r="C44" s="267" t="s">
        <v>1088</v>
      </c>
      <c r="D44" s="216" t="s">
        <v>1152</v>
      </c>
      <c r="E44" s="243" t="s">
        <v>815</v>
      </c>
      <c r="F44" s="218">
        <f>VLOOKUP(E44,TECNICAS!$A$13:$K$117,11)</f>
        <v>73</v>
      </c>
      <c r="G44" s="226" t="s">
        <v>82</v>
      </c>
      <c r="H44" s="226" t="s">
        <v>82</v>
      </c>
      <c r="I44" s="220" t="s">
        <v>82</v>
      </c>
      <c r="J44" s="220" t="s">
        <v>82</v>
      </c>
      <c r="K44" s="222">
        <v>60</v>
      </c>
      <c r="L44" s="222" t="str">
        <f t="shared" si="8"/>
        <v>MAYOR</v>
      </c>
      <c r="M44" s="247">
        <v>80</v>
      </c>
      <c r="N44" s="223" t="str">
        <f t="shared" si="9"/>
        <v>MENOR</v>
      </c>
      <c r="O44" s="224">
        <v>100</v>
      </c>
      <c r="P44" s="225" t="str">
        <f t="shared" si="10"/>
        <v>MENOR</v>
      </c>
    </row>
    <row r="45" spans="1:16" ht="90" customHeight="1" x14ac:dyDescent="0.25">
      <c r="A45" s="269" t="s">
        <v>1210</v>
      </c>
      <c r="B45" s="158" t="s">
        <v>490</v>
      </c>
      <c r="C45" s="267" t="s">
        <v>1089</v>
      </c>
      <c r="D45" s="216" t="s">
        <v>1152</v>
      </c>
      <c r="E45" s="243" t="s">
        <v>835</v>
      </c>
      <c r="F45" s="218">
        <f>VLOOKUP(E45,TECNICAS!$A$13:$K$117,11)</f>
        <v>55</v>
      </c>
      <c r="G45" s="226" t="s">
        <v>82</v>
      </c>
      <c r="H45" s="226" t="s">
        <v>82</v>
      </c>
      <c r="I45" s="220" t="s">
        <v>82</v>
      </c>
      <c r="J45" s="220" t="s">
        <v>82</v>
      </c>
      <c r="K45" s="222">
        <v>60</v>
      </c>
      <c r="L45" s="222" t="str">
        <f t="shared" si="8"/>
        <v>MENOR</v>
      </c>
      <c r="M45" s="247">
        <v>80</v>
      </c>
      <c r="N45" s="223" t="str">
        <f t="shared" si="9"/>
        <v>MENOR</v>
      </c>
      <c r="O45" s="224">
        <v>100</v>
      </c>
      <c r="P45" s="225" t="str">
        <f t="shared" si="10"/>
        <v>MENOR</v>
      </c>
    </row>
    <row r="46" spans="1:16" ht="225" customHeight="1" x14ac:dyDescent="0.25">
      <c r="A46" s="269" t="s">
        <v>1211</v>
      </c>
      <c r="B46" s="158" t="s">
        <v>490</v>
      </c>
      <c r="C46" s="267" t="s">
        <v>1090</v>
      </c>
      <c r="D46" s="216" t="s">
        <v>1152</v>
      </c>
      <c r="E46" s="243" t="s">
        <v>861</v>
      </c>
      <c r="F46" s="218">
        <f>VLOOKUP(E46,TECNICAS!$A$13:$K$117,11)</f>
        <v>70</v>
      </c>
      <c r="G46" s="226" t="s">
        <v>82</v>
      </c>
      <c r="H46" s="226" t="s">
        <v>82</v>
      </c>
      <c r="I46" s="220" t="s">
        <v>82</v>
      </c>
      <c r="J46" s="220" t="s">
        <v>82</v>
      </c>
      <c r="K46" s="222">
        <v>60</v>
      </c>
      <c r="L46" s="222" t="str">
        <f t="shared" si="8"/>
        <v>MAYOR</v>
      </c>
      <c r="M46" s="247">
        <v>80</v>
      </c>
      <c r="N46" s="223" t="str">
        <f t="shared" si="9"/>
        <v>MENOR</v>
      </c>
      <c r="O46" s="224">
        <v>100</v>
      </c>
      <c r="P46" s="225" t="str">
        <f t="shared" si="10"/>
        <v>MENOR</v>
      </c>
    </row>
    <row r="47" spans="1:16" ht="210" customHeight="1" x14ac:dyDescent="0.25">
      <c r="A47" s="269" t="s">
        <v>1212</v>
      </c>
      <c r="B47" s="158" t="s">
        <v>490</v>
      </c>
      <c r="C47" s="267" t="s">
        <v>1091</v>
      </c>
      <c r="D47" s="216" t="s">
        <v>1152</v>
      </c>
      <c r="E47" s="243" t="s">
        <v>882</v>
      </c>
      <c r="F47" s="218">
        <f>VLOOKUP(E47,TECNICAS!$A$13:$K$117,11)</f>
        <v>82</v>
      </c>
      <c r="G47" s="226" t="s">
        <v>82</v>
      </c>
      <c r="H47" s="226" t="s">
        <v>82</v>
      </c>
      <c r="I47" s="220" t="s">
        <v>82</v>
      </c>
      <c r="J47" s="220" t="s">
        <v>82</v>
      </c>
      <c r="K47" s="222">
        <v>60</v>
      </c>
      <c r="L47" s="222" t="str">
        <f t="shared" si="8"/>
        <v>MAYOR</v>
      </c>
      <c r="M47" s="247">
        <v>80</v>
      </c>
      <c r="N47" s="223" t="str">
        <f t="shared" si="9"/>
        <v>MAYOR</v>
      </c>
      <c r="O47" s="224">
        <v>100</v>
      </c>
      <c r="P47" s="225" t="str">
        <f t="shared" si="10"/>
        <v>MENOR</v>
      </c>
    </row>
    <row r="48" spans="1:16" ht="135" customHeight="1" x14ac:dyDescent="0.25">
      <c r="A48" s="269" t="s">
        <v>1213</v>
      </c>
      <c r="B48" s="158" t="s">
        <v>490</v>
      </c>
      <c r="C48" s="267" t="s">
        <v>1092</v>
      </c>
      <c r="D48" s="216" t="s">
        <v>1152</v>
      </c>
      <c r="E48" s="243" t="s">
        <v>933</v>
      </c>
      <c r="F48" s="218">
        <f>VLOOKUP(E48,TECNICAS!$A$13:$K$117,11)</f>
        <v>60</v>
      </c>
      <c r="G48" s="226" t="s">
        <v>82</v>
      </c>
      <c r="H48" s="226" t="s">
        <v>82</v>
      </c>
      <c r="I48" s="220" t="s">
        <v>82</v>
      </c>
      <c r="J48" s="220" t="s">
        <v>82</v>
      </c>
      <c r="K48" s="222">
        <v>60</v>
      </c>
      <c r="L48" s="222" t="str">
        <f t="shared" si="8"/>
        <v>CUMPLE</v>
      </c>
      <c r="M48" s="247">
        <v>80</v>
      </c>
      <c r="N48" s="223" t="str">
        <f t="shared" si="9"/>
        <v>MENOR</v>
      </c>
      <c r="O48" s="224">
        <v>100</v>
      </c>
      <c r="P48" s="225" t="str">
        <f t="shared" si="10"/>
        <v>MENOR</v>
      </c>
    </row>
    <row r="49" spans="1:16" ht="210" customHeight="1" x14ac:dyDescent="0.25">
      <c r="A49" s="269" t="s">
        <v>1214</v>
      </c>
      <c r="B49" s="158" t="s">
        <v>490</v>
      </c>
      <c r="C49" s="267" t="s">
        <v>1093</v>
      </c>
      <c r="D49" s="216" t="s">
        <v>1152</v>
      </c>
      <c r="E49" s="243" t="s">
        <v>952</v>
      </c>
      <c r="F49" s="218">
        <f>VLOOKUP(E49,TECNICAS!$A$13:$K$117,11)</f>
        <v>60</v>
      </c>
      <c r="G49" s="226" t="s">
        <v>82</v>
      </c>
      <c r="H49" s="226" t="s">
        <v>82</v>
      </c>
      <c r="I49" s="220" t="s">
        <v>82</v>
      </c>
      <c r="J49" s="220" t="s">
        <v>82</v>
      </c>
      <c r="K49" s="222">
        <v>60</v>
      </c>
      <c r="L49" s="222" t="str">
        <f t="shared" si="8"/>
        <v>CUMPLE</v>
      </c>
      <c r="M49" s="247">
        <v>80</v>
      </c>
      <c r="N49" s="223" t="str">
        <f t="shared" si="9"/>
        <v>MENOR</v>
      </c>
      <c r="O49" s="224">
        <v>100</v>
      </c>
      <c r="P49" s="225" t="str">
        <f t="shared" si="10"/>
        <v>MENOR</v>
      </c>
    </row>
    <row r="50" spans="1:16" ht="180" customHeight="1" x14ac:dyDescent="0.25">
      <c r="A50" s="269" t="s">
        <v>1215</v>
      </c>
      <c r="B50" s="158" t="s">
        <v>490</v>
      </c>
      <c r="C50" s="267" t="s">
        <v>1094</v>
      </c>
      <c r="D50" s="216" t="s">
        <v>1152</v>
      </c>
      <c r="E50" s="243" t="s">
        <v>958</v>
      </c>
      <c r="F50" s="218">
        <f>VLOOKUP(E50,TECNICAS!$A$13:$K$117,11)</f>
        <v>60</v>
      </c>
      <c r="G50" s="226" t="s">
        <v>82</v>
      </c>
      <c r="H50" s="226" t="s">
        <v>82</v>
      </c>
      <c r="I50" s="220" t="s">
        <v>82</v>
      </c>
      <c r="J50" s="220" t="s">
        <v>82</v>
      </c>
      <c r="K50" s="222">
        <v>60</v>
      </c>
      <c r="L50" s="222" t="str">
        <f t="shared" si="8"/>
        <v>CUMPLE</v>
      </c>
      <c r="M50" s="247">
        <v>80</v>
      </c>
      <c r="N50" s="223" t="str">
        <f t="shared" si="9"/>
        <v>MENOR</v>
      </c>
      <c r="O50" s="224">
        <v>100</v>
      </c>
      <c r="P50" s="225" t="str">
        <f t="shared" si="10"/>
        <v>MENOR</v>
      </c>
    </row>
    <row r="51" spans="1:16" ht="150" customHeight="1" x14ac:dyDescent="0.25">
      <c r="A51" s="269" t="s">
        <v>1216</v>
      </c>
      <c r="B51" s="158" t="s">
        <v>490</v>
      </c>
      <c r="C51" s="267" t="s">
        <v>1095</v>
      </c>
      <c r="D51" s="216" t="s">
        <v>1152</v>
      </c>
      <c r="E51" s="243" t="s">
        <v>982</v>
      </c>
      <c r="F51" s="218">
        <f>VLOOKUP(E51,TECNICAS!$A$13:$K$117,11)</f>
        <v>40</v>
      </c>
      <c r="G51" s="226" t="s">
        <v>82</v>
      </c>
      <c r="H51" s="226" t="s">
        <v>82</v>
      </c>
      <c r="I51" s="220" t="s">
        <v>82</v>
      </c>
      <c r="J51" s="220" t="s">
        <v>82</v>
      </c>
      <c r="K51" s="222">
        <v>60</v>
      </c>
      <c r="L51" s="222" t="str">
        <f t="shared" si="8"/>
        <v>MENOR</v>
      </c>
      <c r="M51" s="247">
        <v>80</v>
      </c>
      <c r="N51" s="223" t="str">
        <f t="shared" si="9"/>
        <v>MENOR</v>
      </c>
      <c r="O51" s="224">
        <v>100</v>
      </c>
      <c r="P51" s="225" t="str">
        <f t="shared" si="10"/>
        <v>MENOR</v>
      </c>
    </row>
    <row r="52" spans="1:16" ht="120" customHeight="1" x14ac:dyDescent="0.25">
      <c r="A52" s="269" t="s">
        <v>1217</v>
      </c>
      <c r="B52" s="158" t="s">
        <v>490</v>
      </c>
      <c r="C52" s="267" t="s">
        <v>1096</v>
      </c>
      <c r="D52" s="216" t="s">
        <v>1062</v>
      </c>
      <c r="E52" s="217" t="s">
        <v>446</v>
      </c>
      <c r="F52" s="218">
        <f>VLOOKUP(E52,ADMINISTRATIVAS!$B$13:$L$76,11,FALSE)</f>
        <v>20</v>
      </c>
      <c r="G52" s="226" t="s">
        <v>82</v>
      </c>
      <c r="H52" s="226" t="s">
        <v>82</v>
      </c>
      <c r="I52" s="220" t="s">
        <v>82</v>
      </c>
      <c r="J52" s="220" t="s">
        <v>82</v>
      </c>
      <c r="K52" s="222">
        <v>60</v>
      </c>
      <c r="L52" s="222" t="str">
        <f t="shared" si="8"/>
        <v>MENOR</v>
      </c>
      <c r="M52" s="247">
        <v>80</v>
      </c>
      <c r="N52" s="223" t="str">
        <f t="shared" si="9"/>
        <v>MENOR</v>
      </c>
      <c r="O52" s="224">
        <v>100</v>
      </c>
      <c r="P52" s="225" t="str">
        <f t="shared" si="10"/>
        <v>MENOR</v>
      </c>
    </row>
    <row r="53" spans="1:16" ht="120" customHeight="1" x14ac:dyDescent="0.25">
      <c r="A53" s="269" t="s">
        <v>1218</v>
      </c>
      <c r="B53" s="129" t="s">
        <v>170</v>
      </c>
      <c r="C53" s="281" t="s">
        <v>1097</v>
      </c>
      <c r="D53" s="216" t="s">
        <v>1062</v>
      </c>
      <c r="E53" s="217" t="s">
        <v>510</v>
      </c>
      <c r="F53" s="218">
        <f>VLOOKUP(E53,ADMINISTRATIVAS!$B$13:$L$76,11,FALSE)</f>
        <v>80</v>
      </c>
      <c r="G53" s="226" t="s">
        <v>82</v>
      </c>
      <c r="H53" s="226" t="s">
        <v>82</v>
      </c>
      <c r="I53" s="220" t="s">
        <v>82</v>
      </c>
      <c r="J53" s="220" t="s">
        <v>82</v>
      </c>
      <c r="K53" s="222">
        <v>60</v>
      </c>
      <c r="L53" s="222" t="str">
        <f t="shared" si="8"/>
        <v>MAYOR</v>
      </c>
      <c r="M53" s="247">
        <v>80</v>
      </c>
      <c r="N53" s="223" t="str">
        <f t="shared" si="9"/>
        <v>CUMPLE</v>
      </c>
      <c r="O53" s="224">
        <v>100</v>
      </c>
      <c r="P53" s="225" t="str">
        <f t="shared" si="10"/>
        <v>MENOR</v>
      </c>
    </row>
    <row r="54" spans="1:16" ht="105" customHeight="1" x14ac:dyDescent="0.25">
      <c r="A54" s="269" t="s">
        <v>1219</v>
      </c>
      <c r="B54" s="129" t="s">
        <v>170</v>
      </c>
      <c r="C54" s="281" t="s">
        <v>1098</v>
      </c>
      <c r="D54" s="216" t="s">
        <v>1062</v>
      </c>
      <c r="E54" s="217" t="s">
        <v>514</v>
      </c>
      <c r="F54" s="218">
        <f>VLOOKUP(E54,ADMINISTRATIVAS!$B$13:$L$76,11,FALSE)</f>
        <v>60</v>
      </c>
      <c r="G54" s="226" t="s">
        <v>82</v>
      </c>
      <c r="H54" s="226" t="s">
        <v>82</v>
      </c>
      <c r="I54" s="220" t="s">
        <v>82</v>
      </c>
      <c r="J54" s="220" t="s">
        <v>82</v>
      </c>
      <c r="K54" s="222">
        <v>60</v>
      </c>
      <c r="L54" s="222" t="str">
        <f t="shared" si="8"/>
        <v>CUMPLE</v>
      </c>
      <c r="M54" s="247">
        <v>80</v>
      </c>
      <c r="N54" s="223" t="str">
        <f t="shared" si="9"/>
        <v>MENOR</v>
      </c>
      <c r="O54" s="224">
        <v>100</v>
      </c>
      <c r="P54" s="225" t="str">
        <f t="shared" si="10"/>
        <v>MENOR</v>
      </c>
    </row>
    <row r="55" spans="1:16" ht="195" customHeight="1" x14ac:dyDescent="0.25">
      <c r="A55" s="269" t="s">
        <v>1220</v>
      </c>
      <c r="B55" s="158" t="s">
        <v>490</v>
      </c>
      <c r="C55" s="267" t="s">
        <v>1099</v>
      </c>
      <c r="D55" s="217" t="s">
        <v>1065</v>
      </c>
      <c r="E55" s="217" t="s">
        <v>1008</v>
      </c>
      <c r="F55" s="218">
        <f>VLOOKUP(E55,PHVA!$B$16:$K$37,10,FALSE)</f>
        <v>40</v>
      </c>
      <c r="G55" s="226" t="s">
        <v>82</v>
      </c>
      <c r="H55" s="226" t="s">
        <v>82</v>
      </c>
      <c r="I55" s="220" t="s">
        <v>82</v>
      </c>
      <c r="J55" s="220" t="s">
        <v>82</v>
      </c>
      <c r="K55" s="222">
        <v>60</v>
      </c>
      <c r="L55" s="222" t="str">
        <f>IF($F55=K55,"CUMPLE",IF($F55&lt;K55,"MENOR","MAYOR"))</f>
        <v>MENOR</v>
      </c>
      <c r="M55" s="247">
        <v>80</v>
      </c>
      <c r="N55" s="223" t="str">
        <f>IF($F55=M55,"CUMPLE",IF($F55&lt;M55,"MENOR","MAYOR"))</f>
        <v>MENOR</v>
      </c>
      <c r="O55" s="224">
        <v>100</v>
      </c>
      <c r="P55" s="225" t="str">
        <f>IF($F55=O55,"CUMPLE",IF($F55&lt;O55,"MENOR","MAYOR"))</f>
        <v>MENOR</v>
      </c>
    </row>
    <row r="56" spans="1:16" x14ac:dyDescent="0.25">
      <c r="A56" s="272" t="s">
        <v>1221</v>
      </c>
      <c r="B56" s="240"/>
      <c r="C56" s="280"/>
      <c r="D56" s="237"/>
      <c r="E56" s="245"/>
      <c r="F56" s="238">
        <f>SUM(F45:F55)</f>
        <v>627</v>
      </c>
      <c r="G56" s="240">
        <f>SUM(G45:G55)</f>
        <v>0</v>
      </c>
      <c r="H56" s="240"/>
      <c r="I56" s="240">
        <f>SUM(I45:I55)</f>
        <v>0</v>
      </c>
      <c r="J56" s="240"/>
      <c r="K56" s="240">
        <f>SUM(K45:K55)</f>
        <v>660</v>
      </c>
      <c r="L56" s="240" t="str">
        <f>IFERROR(VLOOKUP("MENOR",L35:L55,1,FALSE),"CUMPLE")</f>
        <v>MENOR</v>
      </c>
      <c r="M56" s="240">
        <f>SUM(M45:M55)</f>
        <v>880</v>
      </c>
      <c r="N56" s="240" t="str">
        <f>IFERROR(VLOOKUP("MENOR",N35:N55,1,FALSE),"CUMPLE")</f>
        <v>MENOR</v>
      </c>
      <c r="O56" s="240">
        <f>SUM(O45:O55)</f>
        <v>1100</v>
      </c>
      <c r="P56" s="240" t="str">
        <f>IFERROR(VLOOKUP("MENOR",P35:P55,1,FALSE),"CUMPLE")</f>
        <v>MENOR</v>
      </c>
    </row>
    <row r="57" spans="1:16" ht="15" customHeight="1" x14ac:dyDescent="0.25">
      <c r="A57" s="578" t="s">
        <v>1222</v>
      </c>
      <c r="B57" s="586" t="s">
        <v>490</v>
      </c>
      <c r="C57" s="587" t="s">
        <v>1100</v>
      </c>
      <c r="D57" s="217" t="s">
        <v>1065</v>
      </c>
      <c r="E57" s="249" t="s">
        <v>1027</v>
      </c>
      <c r="F57" s="218" t="e">
        <f>VLOOKUP(E57,PHVA!$B$16:$K$37,10,FALSE)</f>
        <v>#N/A</v>
      </c>
      <c r="G57" s="226" t="s">
        <v>82</v>
      </c>
      <c r="H57" s="226" t="s">
        <v>82</v>
      </c>
      <c r="I57" s="220" t="s">
        <v>82</v>
      </c>
      <c r="J57" s="220" t="s">
        <v>82</v>
      </c>
      <c r="K57" s="222" t="s">
        <v>82</v>
      </c>
      <c r="L57" s="222" t="s">
        <v>82</v>
      </c>
      <c r="M57" s="247">
        <v>60</v>
      </c>
      <c r="N57" s="223" t="e">
        <f t="shared" ref="N57:N73" si="11">IF($F57=M57,"CUMPLE",IF($F57&lt;M57,"MENOR","MAYOR"))</f>
        <v>#N/A</v>
      </c>
      <c r="O57" s="224">
        <v>80</v>
      </c>
      <c r="P57" s="225" t="e">
        <f t="shared" ref="P57:P73" si="12">IF($F57=O57,"CUMPLE",IF($F57&lt;O57,"MENOR","MAYOR"))</f>
        <v>#N/A</v>
      </c>
    </row>
    <row r="58" spans="1:16" x14ac:dyDescent="0.25">
      <c r="A58" s="578"/>
      <c r="B58" s="586"/>
      <c r="C58" s="587"/>
      <c r="D58" s="217" t="s">
        <v>1065</v>
      </c>
      <c r="E58" s="249" t="s">
        <v>1031</v>
      </c>
      <c r="F58" s="218">
        <f>VLOOKUP(E58,PHVA!$B$16:$K$37,10,FALSE)</f>
        <v>80</v>
      </c>
      <c r="G58" s="226" t="s">
        <v>82</v>
      </c>
      <c r="H58" s="226" t="s">
        <v>82</v>
      </c>
      <c r="I58" s="220" t="s">
        <v>82</v>
      </c>
      <c r="J58" s="220" t="s">
        <v>82</v>
      </c>
      <c r="K58" s="222" t="s">
        <v>82</v>
      </c>
      <c r="L58" s="222" t="s">
        <v>82</v>
      </c>
      <c r="M58" s="247">
        <v>40</v>
      </c>
      <c r="N58" s="223" t="str">
        <f t="shared" si="11"/>
        <v>MAYOR</v>
      </c>
      <c r="O58" s="224">
        <v>60</v>
      </c>
      <c r="P58" s="225" t="str">
        <f t="shared" si="12"/>
        <v>MAYOR</v>
      </c>
    </row>
    <row r="59" spans="1:16" x14ac:dyDescent="0.25">
      <c r="A59" s="578"/>
      <c r="B59" s="586"/>
      <c r="C59" s="587"/>
      <c r="D59" s="217" t="s">
        <v>1065</v>
      </c>
      <c r="E59" s="249" t="s">
        <v>1034</v>
      </c>
      <c r="F59" s="218">
        <f>VLOOKUP(E59,PHVA!$B$16:$K$37,10,FALSE)</f>
        <v>80</v>
      </c>
      <c r="G59" s="226" t="s">
        <v>82</v>
      </c>
      <c r="H59" s="226" t="s">
        <v>82</v>
      </c>
      <c r="I59" s="220" t="s">
        <v>82</v>
      </c>
      <c r="J59" s="220" t="s">
        <v>82</v>
      </c>
      <c r="K59" s="222" t="s">
        <v>82</v>
      </c>
      <c r="L59" s="222" t="s">
        <v>82</v>
      </c>
      <c r="M59" s="247">
        <v>40</v>
      </c>
      <c r="N59" s="223" t="str">
        <f t="shared" si="11"/>
        <v>MAYOR</v>
      </c>
      <c r="O59" s="224">
        <v>60</v>
      </c>
      <c r="P59" s="225" t="str">
        <f t="shared" si="12"/>
        <v>MAYOR</v>
      </c>
    </row>
    <row r="60" spans="1:16" x14ac:dyDescent="0.25">
      <c r="A60" s="578"/>
      <c r="B60" s="586"/>
      <c r="C60" s="587"/>
      <c r="D60" s="217" t="s">
        <v>1065</v>
      </c>
      <c r="E60" s="249" t="s">
        <v>1038</v>
      </c>
      <c r="F60" s="218">
        <f>VLOOKUP(E60,PHVA!$B$16:$K$37,10,FALSE)</f>
        <v>80</v>
      </c>
      <c r="G60" s="226" t="s">
        <v>82</v>
      </c>
      <c r="H60" s="226" t="s">
        <v>82</v>
      </c>
      <c r="I60" s="220" t="s">
        <v>82</v>
      </c>
      <c r="J60" s="220" t="s">
        <v>82</v>
      </c>
      <c r="K60" s="222" t="s">
        <v>82</v>
      </c>
      <c r="L60" s="222" t="s">
        <v>82</v>
      </c>
      <c r="M60" s="247">
        <v>40</v>
      </c>
      <c r="N60" s="223" t="str">
        <f t="shared" si="11"/>
        <v>MAYOR</v>
      </c>
      <c r="O60" s="224">
        <v>60</v>
      </c>
      <c r="P60" s="225" t="str">
        <f t="shared" si="12"/>
        <v>MAYOR</v>
      </c>
    </row>
    <row r="61" spans="1:16" x14ac:dyDescent="0.25">
      <c r="A61" s="578"/>
      <c r="B61" s="586"/>
      <c r="C61" s="587"/>
      <c r="D61" s="217" t="s">
        <v>1065</v>
      </c>
      <c r="E61" s="249" t="s">
        <v>1041</v>
      </c>
      <c r="F61" s="218">
        <f>VLOOKUP(E61,PHVA!$B$16:$K$37,10,FALSE)</f>
        <v>100</v>
      </c>
      <c r="G61" s="226" t="s">
        <v>82</v>
      </c>
      <c r="H61" s="226" t="s">
        <v>82</v>
      </c>
      <c r="I61" s="220" t="s">
        <v>82</v>
      </c>
      <c r="J61" s="220" t="s">
        <v>82</v>
      </c>
      <c r="K61" s="222" t="s">
        <v>82</v>
      </c>
      <c r="L61" s="222" t="s">
        <v>82</v>
      </c>
      <c r="M61" s="247">
        <v>40</v>
      </c>
      <c r="N61" s="223" t="str">
        <f t="shared" si="11"/>
        <v>MAYOR</v>
      </c>
      <c r="O61" s="224">
        <v>60</v>
      </c>
      <c r="P61" s="225" t="str">
        <f t="shared" si="12"/>
        <v>MAYOR</v>
      </c>
    </row>
    <row r="62" spans="1:16" ht="135" x14ac:dyDescent="0.25">
      <c r="A62" s="273" t="s">
        <v>1223</v>
      </c>
      <c r="B62" s="158" t="s">
        <v>490</v>
      </c>
      <c r="C62" s="267" t="s">
        <v>1267</v>
      </c>
      <c r="D62" s="216" t="s">
        <v>1062</v>
      </c>
      <c r="E62" s="249" t="s">
        <v>493</v>
      </c>
      <c r="F62" s="218">
        <f>VLOOKUP(E62,ADMINISTRATIVAS!$B$13:$L$76,11,FALSE)</f>
        <v>60</v>
      </c>
      <c r="G62" s="226" t="s">
        <v>82</v>
      </c>
      <c r="H62" s="226" t="s">
        <v>82</v>
      </c>
      <c r="I62" s="220" t="s">
        <v>82</v>
      </c>
      <c r="J62" s="220" t="s">
        <v>82</v>
      </c>
      <c r="K62" s="222" t="s">
        <v>82</v>
      </c>
      <c r="L62" s="222" t="s">
        <v>82</v>
      </c>
      <c r="M62" s="247">
        <v>40</v>
      </c>
      <c r="N62" s="223" t="str">
        <f t="shared" si="11"/>
        <v>MAYOR</v>
      </c>
      <c r="O62" s="224">
        <v>60</v>
      </c>
      <c r="P62" s="225" t="str">
        <f t="shared" si="12"/>
        <v>CUMPLE</v>
      </c>
    </row>
    <row r="63" spans="1:16" ht="409.5" customHeight="1" x14ac:dyDescent="0.25">
      <c r="A63" s="273" t="s">
        <v>1224</v>
      </c>
      <c r="B63" s="158" t="s">
        <v>490</v>
      </c>
      <c r="C63" s="267" t="s">
        <v>1101</v>
      </c>
      <c r="D63" s="216" t="s">
        <v>1152</v>
      </c>
      <c r="E63" s="243" t="s">
        <v>976</v>
      </c>
      <c r="F63" s="218">
        <f>VLOOKUP(E63,TECNICAS!$A$13:$K$117,11)</f>
        <v>60</v>
      </c>
      <c r="G63" s="226" t="s">
        <v>82</v>
      </c>
      <c r="H63" s="226" t="s">
        <v>82</v>
      </c>
      <c r="I63" s="220" t="s">
        <v>82</v>
      </c>
      <c r="J63" s="220" t="s">
        <v>82</v>
      </c>
      <c r="K63" s="222" t="s">
        <v>82</v>
      </c>
      <c r="L63" s="222" t="s">
        <v>82</v>
      </c>
      <c r="M63" s="247">
        <v>60</v>
      </c>
      <c r="N63" s="223" t="str">
        <f t="shared" si="11"/>
        <v>CUMPLE</v>
      </c>
      <c r="O63" s="224">
        <v>80</v>
      </c>
      <c r="P63" s="225" t="str">
        <f t="shared" si="12"/>
        <v>MENOR</v>
      </c>
    </row>
    <row r="64" spans="1:16" ht="315" customHeight="1" x14ac:dyDescent="0.25">
      <c r="A64" s="273" t="s">
        <v>1225</v>
      </c>
      <c r="B64" s="158" t="s">
        <v>490</v>
      </c>
      <c r="C64" s="267" t="s">
        <v>1268</v>
      </c>
      <c r="D64" s="216" t="s">
        <v>1152</v>
      </c>
      <c r="E64" s="243" t="s">
        <v>922</v>
      </c>
      <c r="F64" s="218">
        <f>VLOOKUP(E64,TECNICAS!$A$13:$K$117,11)</f>
        <v>80</v>
      </c>
      <c r="G64" s="226" t="s">
        <v>82</v>
      </c>
      <c r="H64" s="226" t="s">
        <v>82</v>
      </c>
      <c r="I64" s="220" t="s">
        <v>82</v>
      </c>
      <c r="J64" s="220" t="s">
        <v>82</v>
      </c>
      <c r="K64" s="222" t="s">
        <v>82</v>
      </c>
      <c r="L64" s="222" t="s">
        <v>82</v>
      </c>
      <c r="M64" s="247">
        <v>60</v>
      </c>
      <c r="N64" s="223" t="str">
        <f t="shared" si="11"/>
        <v>MAYOR</v>
      </c>
      <c r="O64" s="224">
        <v>80</v>
      </c>
      <c r="P64" s="225" t="str">
        <f t="shared" si="12"/>
        <v>CUMPLE</v>
      </c>
    </row>
    <row r="65" spans="1:16" ht="90" customHeight="1" x14ac:dyDescent="0.25">
      <c r="A65" s="273" t="s">
        <v>1226</v>
      </c>
      <c r="B65" s="158" t="s">
        <v>490</v>
      </c>
      <c r="C65" s="267" t="s">
        <v>1102</v>
      </c>
      <c r="D65" s="216" t="s">
        <v>1152</v>
      </c>
      <c r="E65" s="243" t="s">
        <v>768</v>
      </c>
      <c r="F65" s="218">
        <f>VLOOKUP(E65,TECNICAS!$A$13:$K$117,11)</f>
        <v>60</v>
      </c>
      <c r="G65" s="226" t="s">
        <v>82</v>
      </c>
      <c r="H65" s="226" t="s">
        <v>82</v>
      </c>
      <c r="I65" s="220" t="s">
        <v>82</v>
      </c>
      <c r="J65" s="220" t="s">
        <v>82</v>
      </c>
      <c r="K65" s="222" t="s">
        <v>82</v>
      </c>
      <c r="L65" s="222" t="s">
        <v>82</v>
      </c>
      <c r="M65" s="247">
        <v>60</v>
      </c>
      <c r="N65" s="223" t="str">
        <f t="shared" si="11"/>
        <v>CUMPLE</v>
      </c>
      <c r="O65" s="224">
        <v>80</v>
      </c>
      <c r="P65" s="225" t="str">
        <f t="shared" si="12"/>
        <v>MENOR</v>
      </c>
    </row>
    <row r="66" spans="1:16" ht="195" customHeight="1" x14ac:dyDescent="0.25">
      <c r="A66" s="273" t="s">
        <v>1227</v>
      </c>
      <c r="B66" s="158" t="s">
        <v>490</v>
      </c>
      <c r="C66" s="267" t="s">
        <v>1103</v>
      </c>
      <c r="D66" s="217" t="s">
        <v>1065</v>
      </c>
      <c r="E66" s="249" t="s">
        <v>1045</v>
      </c>
      <c r="F66" s="218">
        <f>VLOOKUP(E66,PHVA!$B$16:$K$37,10,FALSE)</f>
        <v>60</v>
      </c>
      <c r="G66" s="226" t="s">
        <v>82</v>
      </c>
      <c r="H66" s="226" t="s">
        <v>82</v>
      </c>
      <c r="I66" s="220" t="s">
        <v>82</v>
      </c>
      <c r="J66" s="220" t="s">
        <v>82</v>
      </c>
      <c r="K66" s="222" t="s">
        <v>82</v>
      </c>
      <c r="L66" s="222" t="s">
        <v>82</v>
      </c>
      <c r="M66" s="247">
        <v>60</v>
      </c>
      <c r="N66" s="223" t="str">
        <f t="shared" si="11"/>
        <v>CUMPLE</v>
      </c>
      <c r="O66" s="224">
        <v>80</v>
      </c>
      <c r="P66" s="225" t="str">
        <f t="shared" si="12"/>
        <v>MENOR</v>
      </c>
    </row>
    <row r="67" spans="1:16" ht="409.5" customHeight="1" x14ac:dyDescent="0.25">
      <c r="A67" s="273" t="s">
        <v>1228</v>
      </c>
      <c r="B67" s="158" t="s">
        <v>490</v>
      </c>
      <c r="C67" s="267" t="s">
        <v>1104</v>
      </c>
      <c r="D67" s="216" t="s">
        <v>1152</v>
      </c>
      <c r="E67" s="243" t="s">
        <v>970</v>
      </c>
      <c r="F67" s="218">
        <f>VLOOKUP(E67,TECNICAS!$A$13:$K$117,11)</f>
        <v>60</v>
      </c>
      <c r="G67" s="226" t="s">
        <v>82</v>
      </c>
      <c r="H67" s="226" t="s">
        <v>82</v>
      </c>
      <c r="I67" s="220" t="s">
        <v>82</v>
      </c>
      <c r="J67" s="220" t="s">
        <v>82</v>
      </c>
      <c r="K67" s="222" t="s">
        <v>82</v>
      </c>
      <c r="L67" s="222" t="s">
        <v>82</v>
      </c>
      <c r="M67" s="247">
        <v>60</v>
      </c>
      <c r="N67" s="223" t="str">
        <f t="shared" si="11"/>
        <v>CUMPLE</v>
      </c>
      <c r="O67" s="224">
        <v>80</v>
      </c>
      <c r="P67" s="225" t="str">
        <f t="shared" si="12"/>
        <v>MENOR</v>
      </c>
    </row>
    <row r="68" spans="1:16" x14ac:dyDescent="0.25">
      <c r="A68" s="273" t="s">
        <v>1229</v>
      </c>
      <c r="B68" s="158" t="s">
        <v>490</v>
      </c>
      <c r="C68" s="155" t="s">
        <v>1105</v>
      </c>
      <c r="D68" s="216" t="s">
        <v>1152</v>
      </c>
      <c r="E68" s="243" t="s">
        <v>1106</v>
      </c>
      <c r="F68" s="218">
        <f>VLOOKUP(E68,TECNICAS!$A$13:$K$117,11)</f>
        <v>67</v>
      </c>
      <c r="G68" s="226" t="s">
        <v>82</v>
      </c>
      <c r="H68" s="226" t="s">
        <v>82</v>
      </c>
      <c r="I68" s="220" t="s">
        <v>82</v>
      </c>
      <c r="J68" s="220" t="s">
        <v>82</v>
      </c>
      <c r="K68" s="222" t="s">
        <v>82</v>
      </c>
      <c r="L68" s="222" t="s">
        <v>82</v>
      </c>
      <c r="M68" s="247">
        <v>60</v>
      </c>
      <c r="N68" s="223" t="str">
        <f t="shared" si="11"/>
        <v>MAYOR</v>
      </c>
      <c r="O68" s="224">
        <v>80</v>
      </c>
      <c r="P68" s="225" t="str">
        <f t="shared" si="12"/>
        <v>MENOR</v>
      </c>
    </row>
    <row r="69" spans="1:16" x14ac:dyDescent="0.25">
      <c r="A69" s="273" t="s">
        <v>1230</v>
      </c>
      <c r="B69" s="158" t="s">
        <v>490</v>
      </c>
      <c r="C69" s="155" t="s">
        <v>1107</v>
      </c>
      <c r="D69" s="216" t="s">
        <v>1152</v>
      </c>
      <c r="E69" s="243" t="s">
        <v>583</v>
      </c>
      <c r="F69" s="218">
        <f>VLOOKUP(E69,TECNICAS!$A$13:$K$117,11)</f>
        <v>76</v>
      </c>
      <c r="G69" s="226" t="s">
        <v>82</v>
      </c>
      <c r="H69" s="226" t="s">
        <v>82</v>
      </c>
      <c r="I69" s="220" t="s">
        <v>82</v>
      </c>
      <c r="J69" s="220" t="s">
        <v>82</v>
      </c>
      <c r="K69" s="222" t="s">
        <v>82</v>
      </c>
      <c r="L69" s="222" t="s">
        <v>82</v>
      </c>
      <c r="M69" s="247">
        <v>60</v>
      </c>
      <c r="N69" s="223" t="str">
        <f t="shared" si="11"/>
        <v>MAYOR</v>
      </c>
      <c r="O69" s="224">
        <v>80</v>
      </c>
      <c r="P69" s="225" t="str">
        <f t="shared" si="12"/>
        <v>MENOR</v>
      </c>
    </row>
    <row r="70" spans="1:16" x14ac:dyDescent="0.25">
      <c r="A70" s="273" t="s">
        <v>1231</v>
      </c>
      <c r="B70" s="158" t="s">
        <v>490</v>
      </c>
      <c r="C70" s="155" t="s">
        <v>1108</v>
      </c>
      <c r="D70" s="216" t="s">
        <v>1152</v>
      </c>
      <c r="E70" s="243" t="s">
        <v>613</v>
      </c>
      <c r="F70" s="218">
        <f>VLOOKUP(E70,TECNICAS!$A$13:$K$117,11)</f>
        <v>100</v>
      </c>
      <c r="G70" s="226" t="s">
        <v>82</v>
      </c>
      <c r="H70" s="226" t="s">
        <v>82</v>
      </c>
      <c r="I70" s="220" t="s">
        <v>82</v>
      </c>
      <c r="J70" s="220" t="s">
        <v>82</v>
      </c>
      <c r="K70" s="222" t="s">
        <v>82</v>
      </c>
      <c r="L70" s="222" t="s">
        <v>82</v>
      </c>
      <c r="M70" s="247">
        <v>60</v>
      </c>
      <c r="N70" s="223" t="str">
        <f t="shared" si="11"/>
        <v>MAYOR</v>
      </c>
      <c r="O70" s="224">
        <v>80</v>
      </c>
      <c r="P70" s="225" t="str">
        <f t="shared" si="12"/>
        <v>MAYOR</v>
      </c>
    </row>
    <row r="71" spans="1:16" x14ac:dyDescent="0.25">
      <c r="A71" s="273" t="s">
        <v>1232</v>
      </c>
      <c r="B71" s="158" t="s">
        <v>490</v>
      </c>
      <c r="C71" s="155" t="s">
        <v>1109</v>
      </c>
      <c r="D71" s="216" t="s">
        <v>1152</v>
      </c>
      <c r="E71" s="243" t="s">
        <v>765</v>
      </c>
      <c r="F71" s="218">
        <f>VLOOKUP(E71,TECNICAS!$A$13:$K$117,11)</f>
        <v>75</v>
      </c>
      <c r="G71" s="226" t="s">
        <v>82</v>
      </c>
      <c r="H71" s="226" t="s">
        <v>82</v>
      </c>
      <c r="I71" s="220" t="s">
        <v>82</v>
      </c>
      <c r="J71" s="220" t="s">
        <v>82</v>
      </c>
      <c r="K71" s="222" t="s">
        <v>82</v>
      </c>
      <c r="L71" s="222" t="s">
        <v>82</v>
      </c>
      <c r="M71" s="247">
        <v>60</v>
      </c>
      <c r="N71" s="223" t="str">
        <f t="shared" si="11"/>
        <v>MAYOR</v>
      </c>
      <c r="O71" s="224">
        <v>80</v>
      </c>
      <c r="P71" s="225" t="str">
        <f t="shared" si="12"/>
        <v>MENOR</v>
      </c>
    </row>
    <row r="72" spans="1:16" x14ac:dyDescent="0.25">
      <c r="A72" s="273" t="s">
        <v>1233</v>
      </c>
      <c r="B72" s="158" t="s">
        <v>490</v>
      </c>
      <c r="C72" s="155" t="s">
        <v>1110</v>
      </c>
      <c r="D72" s="216" t="s">
        <v>1152</v>
      </c>
      <c r="E72" s="243" t="s">
        <v>807</v>
      </c>
      <c r="F72" s="218">
        <f>VLOOKUP(E72,TECNICAS!$A$13:$K$117,11)</f>
        <v>40</v>
      </c>
      <c r="G72" s="226" t="s">
        <v>82</v>
      </c>
      <c r="H72" s="226" t="s">
        <v>82</v>
      </c>
      <c r="I72" s="220" t="s">
        <v>82</v>
      </c>
      <c r="J72" s="220" t="s">
        <v>82</v>
      </c>
      <c r="K72" s="222" t="s">
        <v>82</v>
      </c>
      <c r="L72" s="222" t="s">
        <v>82</v>
      </c>
      <c r="M72" s="247">
        <v>60</v>
      </c>
      <c r="N72" s="223" t="str">
        <f t="shared" si="11"/>
        <v>MENOR</v>
      </c>
      <c r="O72" s="224">
        <v>80</v>
      </c>
      <c r="P72" s="225" t="str">
        <f t="shared" si="12"/>
        <v>MENOR</v>
      </c>
    </row>
    <row r="73" spans="1:16" x14ac:dyDescent="0.25">
      <c r="A73" s="273" t="s">
        <v>1234</v>
      </c>
      <c r="B73" s="158" t="s">
        <v>490</v>
      </c>
      <c r="C73" s="155" t="s">
        <v>1111</v>
      </c>
      <c r="D73" s="216" t="s">
        <v>1062</v>
      </c>
      <c r="E73" s="249" t="s">
        <v>464</v>
      </c>
      <c r="F73" s="218">
        <f>VLOOKUP(E73,ADMINISTRATIVAS!$B$13:$L$76,11,FALSE)</f>
        <v>75</v>
      </c>
      <c r="G73" s="226" t="s">
        <v>82</v>
      </c>
      <c r="H73" s="226" t="s">
        <v>82</v>
      </c>
      <c r="I73" s="220" t="s">
        <v>82</v>
      </c>
      <c r="J73" s="220" t="s">
        <v>82</v>
      </c>
      <c r="K73" s="222" t="s">
        <v>82</v>
      </c>
      <c r="L73" s="222" t="s">
        <v>82</v>
      </c>
      <c r="M73" s="247">
        <v>60</v>
      </c>
      <c r="N73" s="223" t="str">
        <f t="shared" si="11"/>
        <v>MAYOR</v>
      </c>
      <c r="O73" s="224">
        <v>80</v>
      </c>
      <c r="P73" s="225" t="str">
        <f t="shared" si="12"/>
        <v>MENOR</v>
      </c>
    </row>
    <row r="74" spans="1:16" x14ac:dyDescent="0.25">
      <c r="A74" s="272" t="s">
        <v>1235</v>
      </c>
      <c r="B74" s="240"/>
      <c r="C74" s="282"/>
      <c r="D74" s="250"/>
      <c r="E74" s="250"/>
      <c r="F74" s="238">
        <f>SUM(F63:F73)</f>
        <v>753</v>
      </c>
      <c r="G74" s="240">
        <f>SUM(G63:G73)</f>
        <v>0</v>
      </c>
      <c r="H74" s="240"/>
      <c r="I74" s="240">
        <f>SUM(I63:I73)</f>
        <v>0</v>
      </c>
      <c r="J74" s="240"/>
      <c r="K74" s="240">
        <f>SUM(K63:K73)</f>
        <v>0</v>
      </c>
      <c r="L74" s="240"/>
      <c r="M74" s="240">
        <f>SUM(M63:M73)</f>
        <v>660</v>
      </c>
      <c r="N74" s="240" t="str">
        <f>IFERROR(VLOOKUP("MENOR",N57:N73,1,FALSE),"CUMPLE")</f>
        <v>MENOR</v>
      </c>
      <c r="O74" s="240">
        <f>SUM(O63:O73)</f>
        <v>880</v>
      </c>
      <c r="P74" s="240" t="str">
        <f>IFERROR(VLOOKUP("MENOR",P57:P73,1,FALSE),"CUMPLE")</f>
        <v>MENOR</v>
      </c>
    </row>
    <row r="75" spans="1:16" ht="15.75" thickBot="1" x14ac:dyDescent="0.3">
      <c r="A75" s="274" t="s">
        <v>1236</v>
      </c>
      <c r="B75" s="275" t="s">
        <v>490</v>
      </c>
      <c r="C75" s="283" t="s">
        <v>178</v>
      </c>
      <c r="D75" s="252" t="s">
        <v>1062</v>
      </c>
      <c r="E75" s="251" t="s">
        <v>366</v>
      </c>
      <c r="F75" s="218">
        <f>VLOOKUP(E75,ADMINISTRATIVAS!$B$13:$L$76,11,FALSE)</f>
        <v>0</v>
      </c>
      <c r="G75" s="226" t="s">
        <v>82</v>
      </c>
      <c r="H75" s="226" t="s">
        <v>82</v>
      </c>
      <c r="I75" s="220" t="s">
        <v>82</v>
      </c>
      <c r="J75" s="220" t="s">
        <v>82</v>
      </c>
      <c r="K75" s="222" t="s">
        <v>82</v>
      </c>
      <c r="L75" s="222" t="s">
        <v>82</v>
      </c>
      <c r="M75" s="247" t="s">
        <v>82</v>
      </c>
      <c r="N75" s="247" t="s">
        <v>82</v>
      </c>
      <c r="O75" s="253">
        <v>60</v>
      </c>
      <c r="P75" s="225" t="str">
        <f>IF($F75=O75,"CUMPLE",IF($F75&lt;O75,"MENOR","MAYOR"))</f>
        <v>MENOR</v>
      </c>
    </row>
    <row r="76" spans="1:16" x14ac:dyDescent="0.25">
      <c r="A76" s="276" t="s">
        <v>1237</v>
      </c>
      <c r="B76" s="250"/>
      <c r="C76" s="282"/>
      <c r="D76" s="250"/>
      <c r="E76" s="250"/>
      <c r="F76" s="238">
        <f>SUM(F65:F75)</f>
        <v>1366</v>
      </c>
      <c r="G76" s="240"/>
      <c r="H76" s="240"/>
      <c r="I76" s="240"/>
      <c r="J76" s="240"/>
      <c r="K76" s="240"/>
      <c r="L76" s="240"/>
      <c r="M76" s="240"/>
      <c r="N76" s="240"/>
      <c r="O76" s="240">
        <f>SUM(O65:O75)</f>
        <v>1660</v>
      </c>
      <c r="P76" s="240" t="str">
        <f>IFERROR(VLOOKUP("MENOR",P75,1,FALSE),"CUMPLE")</f>
        <v>MENOR</v>
      </c>
    </row>
    <row r="77" spans="1:16" x14ac:dyDescent="0.25">
      <c r="F77" s="84"/>
      <c r="G77" s="84"/>
      <c r="I77" s="84"/>
      <c r="K77" s="84"/>
      <c r="M77" s="84"/>
      <c r="O77" s="84"/>
    </row>
  </sheetData>
  <mergeCells count="10">
    <mergeCell ref="A15:A17"/>
    <mergeCell ref="A57:A61"/>
    <mergeCell ref="A1:B9"/>
    <mergeCell ref="C1:L4"/>
    <mergeCell ref="M1:P9"/>
    <mergeCell ref="C5:L9"/>
    <mergeCell ref="B15:B17"/>
    <mergeCell ref="C15:C17"/>
    <mergeCell ref="B57:B61"/>
    <mergeCell ref="C57:C61"/>
  </mergeCells>
  <dataValidations count="1">
    <dataValidation type="list" allowBlank="1" showInputMessage="1" showErrorMessage="1" sqref="F18 F23:F24" xr:uid="{00000000-0002-0000-0700-000000000000}">
      <formula1>$U$2:$U$7</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01"/>
  <sheetViews>
    <sheetView topLeftCell="A4" workbookViewId="0">
      <selection activeCell="E15" sqref="E15"/>
    </sheetView>
  </sheetViews>
  <sheetFormatPr baseColWidth="10" defaultRowHeight="15" x14ac:dyDescent="0.25"/>
  <cols>
    <col min="1" max="1" width="16.85546875" customWidth="1"/>
    <col min="2" max="2" width="16.28515625" customWidth="1"/>
    <col min="3" max="3" width="14.5703125" style="57" customWidth="1"/>
    <col min="4" max="4" width="18.28515625" style="57" customWidth="1"/>
    <col min="5" max="5" width="50" style="57" customWidth="1"/>
    <col min="6" max="6" width="19.140625" style="57" customWidth="1"/>
    <col min="7" max="7" width="17.42578125" customWidth="1"/>
    <col min="8" max="8" width="13.5703125" style="57" bestFit="1" customWidth="1"/>
    <col min="9" max="9" width="0" style="57" hidden="1" customWidth="1"/>
  </cols>
  <sheetData>
    <row r="1" spans="1:9" x14ac:dyDescent="0.25">
      <c r="A1" s="476" t="s">
        <v>1</v>
      </c>
      <c r="B1" s="532"/>
      <c r="C1" s="535" t="s">
        <v>1179</v>
      </c>
      <c r="D1" s="484"/>
      <c r="E1" s="484"/>
      <c r="F1" s="536"/>
      <c r="G1" s="476" t="s">
        <v>1</v>
      </c>
      <c r="H1" s="532"/>
    </row>
    <row r="2" spans="1:9" x14ac:dyDescent="0.25">
      <c r="A2" s="478"/>
      <c r="B2" s="533"/>
      <c r="C2" s="537"/>
      <c r="D2" s="486"/>
      <c r="E2" s="486"/>
      <c r="F2" s="538"/>
      <c r="G2" s="478"/>
      <c r="H2" s="533"/>
      <c r="I2" s="57" t="s">
        <v>490</v>
      </c>
    </row>
    <row r="3" spans="1:9" x14ac:dyDescent="0.25">
      <c r="A3" s="478"/>
      <c r="B3" s="533"/>
      <c r="C3" s="537"/>
      <c r="D3" s="486"/>
      <c r="E3" s="486"/>
      <c r="F3" s="538"/>
      <c r="G3" s="478"/>
      <c r="H3" s="533"/>
      <c r="I3" s="57">
        <v>0</v>
      </c>
    </row>
    <row r="4" spans="1:9" ht="15.75" thickBot="1" x14ac:dyDescent="0.3">
      <c r="A4" s="478"/>
      <c r="B4" s="533"/>
      <c r="C4" s="539"/>
      <c r="D4" s="540"/>
      <c r="E4" s="540"/>
      <c r="F4" s="541"/>
      <c r="G4" s="478"/>
      <c r="H4" s="533"/>
      <c r="I4" s="57">
        <v>20</v>
      </c>
    </row>
    <row r="5" spans="1:9" x14ac:dyDescent="0.25">
      <c r="A5" s="478"/>
      <c r="B5" s="533"/>
      <c r="C5" s="563" t="str">
        <f>PORTADA!D10</f>
        <v>INSTITUTO NACIONAL PARA CIEGOS INCI</v>
      </c>
      <c r="D5" s="564"/>
      <c r="E5" s="564"/>
      <c r="F5" s="565"/>
      <c r="G5" s="478"/>
      <c r="H5" s="533"/>
      <c r="I5" s="57">
        <v>40</v>
      </c>
    </row>
    <row r="6" spans="1:9" x14ac:dyDescent="0.25">
      <c r="A6" s="478"/>
      <c r="B6" s="533"/>
      <c r="C6" s="566"/>
      <c r="D6" s="521"/>
      <c r="E6" s="521"/>
      <c r="F6" s="567"/>
      <c r="G6" s="478"/>
      <c r="H6" s="533"/>
      <c r="I6" s="57">
        <v>60</v>
      </c>
    </row>
    <row r="7" spans="1:9" x14ac:dyDescent="0.25">
      <c r="A7" s="478"/>
      <c r="B7" s="533"/>
      <c r="C7" s="566"/>
      <c r="D7" s="521"/>
      <c r="E7" s="521"/>
      <c r="F7" s="567"/>
      <c r="G7" s="478"/>
      <c r="H7" s="533"/>
      <c r="I7" s="57">
        <v>80</v>
      </c>
    </row>
    <row r="8" spans="1:9" x14ac:dyDescent="0.25">
      <c r="A8" s="478"/>
      <c r="B8" s="533"/>
      <c r="C8" s="566"/>
      <c r="D8" s="521"/>
      <c r="E8" s="521"/>
      <c r="F8" s="567"/>
      <c r="G8" s="478"/>
      <c r="H8" s="533"/>
      <c r="I8" s="57">
        <v>100</v>
      </c>
    </row>
    <row r="9" spans="1:9" ht="15.75" thickBot="1" x14ac:dyDescent="0.3">
      <c r="A9" s="481"/>
      <c r="B9" s="534"/>
      <c r="C9" s="568"/>
      <c r="D9" s="523"/>
      <c r="E9" s="523"/>
      <c r="F9" s="569"/>
      <c r="G9" s="481"/>
      <c r="H9" s="534"/>
    </row>
    <row r="11" spans="1:9" ht="15.75" thickBot="1" x14ac:dyDescent="0.3"/>
    <row r="12" spans="1:9" ht="45" x14ac:dyDescent="0.25">
      <c r="A12" s="254" t="s">
        <v>1112</v>
      </c>
      <c r="B12" s="255" t="s">
        <v>1113</v>
      </c>
      <c r="C12" s="255" t="s">
        <v>1114</v>
      </c>
      <c r="D12" s="256" t="s">
        <v>245</v>
      </c>
      <c r="E12" s="256" t="s">
        <v>1048</v>
      </c>
      <c r="F12" s="256" t="s">
        <v>1049</v>
      </c>
      <c r="G12" s="257" t="s">
        <v>1115</v>
      </c>
      <c r="H12" s="309" t="s">
        <v>1251</v>
      </c>
    </row>
    <row r="13" spans="1:9" ht="165" x14ac:dyDescent="0.25">
      <c r="A13" s="258" t="s">
        <v>66</v>
      </c>
      <c r="B13" s="192" t="s">
        <v>1116</v>
      </c>
      <c r="C13" s="193" t="s">
        <v>490</v>
      </c>
      <c r="D13" s="193" t="s">
        <v>186</v>
      </c>
      <c r="E13" s="192" t="s">
        <v>1256</v>
      </c>
      <c r="F13" s="193" t="s">
        <v>490</v>
      </c>
      <c r="G13" s="259">
        <v>20</v>
      </c>
      <c r="H13" s="258" t="s">
        <v>66</v>
      </c>
    </row>
    <row r="14" spans="1:9" ht="30" x14ac:dyDescent="0.25">
      <c r="A14" s="258" t="s">
        <v>66</v>
      </c>
      <c r="B14" s="193" t="s">
        <v>1117</v>
      </c>
      <c r="C14" s="193" t="s">
        <v>490</v>
      </c>
      <c r="D14" s="193" t="s">
        <v>186</v>
      </c>
      <c r="E14" s="192" t="s">
        <v>1118</v>
      </c>
      <c r="F14" s="193" t="s">
        <v>490</v>
      </c>
      <c r="G14" s="259">
        <v>80</v>
      </c>
      <c r="H14" s="258" t="s">
        <v>66</v>
      </c>
    </row>
    <row r="15" spans="1:9" ht="45" x14ac:dyDescent="0.25">
      <c r="A15" s="258" t="s">
        <v>67</v>
      </c>
      <c r="B15" s="193" t="s">
        <v>1119</v>
      </c>
      <c r="C15" s="193" t="s">
        <v>490</v>
      </c>
      <c r="D15" s="193" t="s">
        <v>186</v>
      </c>
      <c r="E15" s="192" t="s">
        <v>230</v>
      </c>
      <c r="F15" s="193" t="s">
        <v>490</v>
      </c>
      <c r="G15" s="259">
        <v>60</v>
      </c>
      <c r="H15" s="258" t="s">
        <v>67</v>
      </c>
    </row>
    <row r="16" spans="1:9" x14ac:dyDescent="0.25">
      <c r="A16" s="258" t="s">
        <v>67</v>
      </c>
      <c r="B16" s="193" t="s">
        <v>1120</v>
      </c>
      <c r="C16" s="193" t="s">
        <v>490</v>
      </c>
      <c r="D16" s="193" t="s">
        <v>186</v>
      </c>
      <c r="E16" s="193" t="s">
        <v>232</v>
      </c>
      <c r="F16" s="193" t="s">
        <v>490</v>
      </c>
      <c r="G16" s="259">
        <v>80</v>
      </c>
      <c r="H16" s="258" t="s">
        <v>67</v>
      </c>
    </row>
    <row r="17" spans="1:8" ht="165" x14ac:dyDescent="0.25">
      <c r="A17" s="258" t="s">
        <v>70</v>
      </c>
      <c r="B17" s="193" t="s">
        <v>1121</v>
      </c>
      <c r="C17" s="193" t="s">
        <v>490</v>
      </c>
      <c r="D17" s="193" t="s">
        <v>186</v>
      </c>
      <c r="E17" s="192" t="s">
        <v>1257</v>
      </c>
      <c r="F17" s="193" t="s">
        <v>490</v>
      </c>
      <c r="G17" s="259">
        <v>80</v>
      </c>
      <c r="H17" s="258" t="s">
        <v>70</v>
      </c>
    </row>
    <row r="18" spans="1:8" ht="165" x14ac:dyDescent="0.25">
      <c r="A18" s="258" t="s">
        <v>69</v>
      </c>
      <c r="B18" s="192" t="s">
        <v>1122</v>
      </c>
      <c r="C18" s="193" t="s">
        <v>490</v>
      </c>
      <c r="D18" s="193" t="s">
        <v>186</v>
      </c>
      <c r="E18" s="192" t="s">
        <v>1258</v>
      </c>
      <c r="F18" s="193" t="s">
        <v>490</v>
      </c>
      <c r="G18" s="259">
        <v>100</v>
      </c>
      <c r="H18" s="258" t="s">
        <v>69</v>
      </c>
    </row>
    <row r="19" spans="1:8" ht="30" x14ac:dyDescent="0.25">
      <c r="A19" s="258" t="s">
        <v>67</v>
      </c>
      <c r="B19" s="193" t="s">
        <v>1123</v>
      </c>
      <c r="C19" s="193" t="s">
        <v>490</v>
      </c>
      <c r="D19" s="193" t="s">
        <v>186</v>
      </c>
      <c r="E19" s="192" t="s">
        <v>1124</v>
      </c>
      <c r="F19" s="193" t="s">
        <v>490</v>
      </c>
      <c r="G19" s="259">
        <v>80</v>
      </c>
      <c r="H19" s="258" t="s">
        <v>67</v>
      </c>
    </row>
    <row r="20" spans="1:8" x14ac:dyDescent="0.25">
      <c r="A20" s="258" t="s">
        <v>70</v>
      </c>
      <c r="B20" s="193" t="s">
        <v>1125</v>
      </c>
      <c r="C20" s="193" t="s">
        <v>490</v>
      </c>
      <c r="D20" s="193" t="s">
        <v>186</v>
      </c>
      <c r="E20" s="192" t="s">
        <v>1126</v>
      </c>
      <c r="F20" s="193" t="s">
        <v>490</v>
      </c>
      <c r="G20" s="259">
        <v>60</v>
      </c>
      <c r="H20" s="258" t="s">
        <v>70</v>
      </c>
    </row>
    <row r="21" spans="1:8" ht="45" x14ac:dyDescent="0.25">
      <c r="A21" s="258" t="s">
        <v>67</v>
      </c>
      <c r="B21" s="193" t="s">
        <v>1127</v>
      </c>
      <c r="C21" s="193" t="s">
        <v>490</v>
      </c>
      <c r="D21" s="193" t="s">
        <v>186</v>
      </c>
      <c r="E21" s="192" t="s">
        <v>1259</v>
      </c>
      <c r="F21" s="193" t="s">
        <v>490</v>
      </c>
      <c r="G21" s="259">
        <v>100</v>
      </c>
      <c r="H21" s="258" t="s">
        <v>67</v>
      </c>
    </row>
    <row r="22" spans="1:8" ht="30" x14ac:dyDescent="0.25">
      <c r="A22" s="258" t="s">
        <v>67</v>
      </c>
      <c r="B22" s="193" t="s">
        <v>1128</v>
      </c>
      <c r="C22" s="193" t="s">
        <v>490</v>
      </c>
      <c r="D22" s="193" t="s">
        <v>186</v>
      </c>
      <c r="E22" s="192" t="s">
        <v>1129</v>
      </c>
      <c r="F22" s="193" t="s">
        <v>490</v>
      </c>
      <c r="G22" s="259">
        <v>80</v>
      </c>
      <c r="H22" s="258" t="s">
        <v>67</v>
      </c>
    </row>
    <row r="23" spans="1:8" ht="90" x14ac:dyDescent="0.25">
      <c r="A23" s="258" t="s">
        <v>69</v>
      </c>
      <c r="B23" s="193" t="s">
        <v>1130</v>
      </c>
      <c r="C23" s="193" t="s">
        <v>490</v>
      </c>
      <c r="D23" s="193" t="s">
        <v>186</v>
      </c>
      <c r="E23" s="192" t="s">
        <v>1131</v>
      </c>
      <c r="F23" s="193" t="s">
        <v>490</v>
      </c>
      <c r="G23" s="259">
        <v>80</v>
      </c>
      <c r="H23" s="258" t="s">
        <v>69</v>
      </c>
    </row>
    <row r="24" spans="1:8" ht="30" x14ac:dyDescent="0.25">
      <c r="A24" s="258" t="s">
        <v>76</v>
      </c>
      <c r="B24" s="193" t="s">
        <v>1132</v>
      </c>
      <c r="C24" s="193" t="s">
        <v>490</v>
      </c>
      <c r="D24" s="193" t="s">
        <v>186</v>
      </c>
      <c r="E24" s="192" t="s">
        <v>1133</v>
      </c>
      <c r="F24" s="193" t="s">
        <v>490</v>
      </c>
      <c r="G24" s="259">
        <v>80</v>
      </c>
      <c r="H24" s="258" t="s">
        <v>76</v>
      </c>
    </row>
    <row r="25" spans="1:8" ht="165" x14ac:dyDescent="0.25">
      <c r="A25" s="258" t="s">
        <v>66</v>
      </c>
      <c r="B25" s="192" t="s">
        <v>1134</v>
      </c>
      <c r="C25" s="193" t="s">
        <v>490</v>
      </c>
      <c r="D25" s="193" t="s">
        <v>186</v>
      </c>
      <c r="E25" s="192" t="s">
        <v>1260</v>
      </c>
      <c r="F25" s="193" t="s">
        <v>490</v>
      </c>
      <c r="G25" s="259">
        <v>80</v>
      </c>
      <c r="H25" s="258" t="s">
        <v>66</v>
      </c>
    </row>
    <row r="26" spans="1:8" x14ac:dyDescent="0.25">
      <c r="A26" s="260" t="s">
        <v>67</v>
      </c>
      <c r="B26" s="30" t="s">
        <v>266</v>
      </c>
      <c r="C26" s="30" t="s">
        <v>264</v>
      </c>
      <c r="D26" s="261" t="s">
        <v>490</v>
      </c>
      <c r="E26" s="261" t="s">
        <v>490</v>
      </c>
      <c r="F26" s="261" t="s">
        <v>1062</v>
      </c>
      <c r="G26" s="262">
        <f>VLOOKUP(C26,ADMINISTRATIVAS!$F$12:$L$76,7,FALSE)</f>
        <v>80</v>
      </c>
      <c r="H26" s="260" t="s">
        <v>67</v>
      </c>
    </row>
    <row r="27" spans="1:8" x14ac:dyDescent="0.25">
      <c r="A27" s="260" t="s">
        <v>67</v>
      </c>
      <c r="B27" s="62" t="s">
        <v>1135</v>
      </c>
      <c r="C27" s="30" t="s">
        <v>283</v>
      </c>
      <c r="D27" s="261" t="s">
        <v>490</v>
      </c>
      <c r="E27" s="261" t="s">
        <v>490</v>
      </c>
      <c r="F27" s="261" t="s">
        <v>1062</v>
      </c>
      <c r="G27" s="262">
        <f>VLOOKUP(C27,ADMINISTRATIVAS!$F$12:$L$76,7,FALSE)</f>
        <v>40</v>
      </c>
      <c r="H27" s="260" t="s">
        <v>67</v>
      </c>
    </row>
    <row r="28" spans="1:8" x14ac:dyDescent="0.25">
      <c r="A28" s="260" t="s">
        <v>67</v>
      </c>
      <c r="B28" s="62" t="s">
        <v>350</v>
      </c>
      <c r="C28" s="30" t="s">
        <v>283</v>
      </c>
      <c r="D28" s="261" t="s">
        <v>490</v>
      </c>
      <c r="E28" s="261" t="s">
        <v>490</v>
      </c>
      <c r="F28" s="261" t="s">
        <v>1062</v>
      </c>
      <c r="G28" s="262">
        <f>VLOOKUP(C28,ADMINISTRATIVAS!$F$12:$L$76,7,FALSE)</f>
        <v>40</v>
      </c>
      <c r="H28" s="260" t="s">
        <v>67</v>
      </c>
    </row>
    <row r="29" spans="1:8" x14ac:dyDescent="0.25">
      <c r="A29" s="260" t="s">
        <v>76</v>
      </c>
      <c r="B29" s="62" t="s">
        <v>1136</v>
      </c>
      <c r="C29" s="30" t="s">
        <v>283</v>
      </c>
      <c r="D29" s="261" t="s">
        <v>490</v>
      </c>
      <c r="E29" s="261" t="s">
        <v>490</v>
      </c>
      <c r="F29" s="261" t="s">
        <v>1062</v>
      </c>
      <c r="G29" s="262">
        <f>VLOOKUP(C29,ADMINISTRATIVAS!$F$12:$L$76,7,FALSE)</f>
        <v>40</v>
      </c>
      <c r="H29" s="260" t="s">
        <v>76</v>
      </c>
    </row>
    <row r="30" spans="1:8" x14ac:dyDescent="0.25">
      <c r="A30" s="260" t="s">
        <v>76</v>
      </c>
      <c r="B30" s="62" t="s">
        <v>1137</v>
      </c>
      <c r="C30" s="30" t="s">
        <v>283</v>
      </c>
      <c r="D30" s="261" t="s">
        <v>490</v>
      </c>
      <c r="E30" s="261" t="s">
        <v>490</v>
      </c>
      <c r="F30" s="261" t="s">
        <v>1062</v>
      </c>
      <c r="G30" s="262">
        <f>VLOOKUP(C30,ADMINISTRATIVAS!$F$12:$L$76,7,FALSE)</f>
        <v>40</v>
      </c>
      <c r="H30" s="260" t="s">
        <v>76</v>
      </c>
    </row>
    <row r="31" spans="1:8" x14ac:dyDescent="0.25">
      <c r="A31" s="260" t="s">
        <v>76</v>
      </c>
      <c r="B31" s="62" t="s">
        <v>1138</v>
      </c>
      <c r="C31" s="30" t="s">
        <v>283</v>
      </c>
      <c r="D31" s="261" t="s">
        <v>490</v>
      </c>
      <c r="E31" s="261" t="s">
        <v>490</v>
      </c>
      <c r="F31" s="261" t="s">
        <v>1062</v>
      </c>
      <c r="G31" s="262">
        <f>VLOOKUP(C31,ADMINISTRATIVAS!$F$12:$L$76,7,FALSE)</f>
        <v>40</v>
      </c>
      <c r="H31" s="260" t="s">
        <v>76</v>
      </c>
    </row>
    <row r="32" spans="1:8" x14ac:dyDescent="0.25">
      <c r="A32" s="260" t="s">
        <v>76</v>
      </c>
      <c r="B32" s="62" t="s">
        <v>1139</v>
      </c>
      <c r="C32" s="30" t="s">
        <v>283</v>
      </c>
      <c r="D32" s="261" t="s">
        <v>490</v>
      </c>
      <c r="E32" s="261" t="s">
        <v>490</v>
      </c>
      <c r="F32" s="261" t="s">
        <v>1062</v>
      </c>
      <c r="G32" s="262">
        <f>VLOOKUP(C32,ADMINISTRATIVAS!$F$12:$L$76,7,FALSE)</f>
        <v>40</v>
      </c>
      <c r="H32" s="260" t="s">
        <v>76</v>
      </c>
    </row>
    <row r="33" spans="1:8" x14ac:dyDescent="0.25">
      <c r="A33" s="260" t="s">
        <v>66</v>
      </c>
      <c r="B33" s="62" t="s">
        <v>1140</v>
      </c>
      <c r="C33" s="30" t="s">
        <v>283</v>
      </c>
      <c r="D33" s="261" t="s">
        <v>490</v>
      </c>
      <c r="E33" s="261" t="s">
        <v>490</v>
      </c>
      <c r="F33" s="261" t="s">
        <v>1062</v>
      </c>
      <c r="G33" s="262">
        <f>VLOOKUP(C33,ADMINISTRATIVAS!$F$12:$L$76,7,FALSE)</f>
        <v>40</v>
      </c>
      <c r="H33" s="260" t="s">
        <v>66</v>
      </c>
    </row>
    <row r="34" spans="1:8" x14ac:dyDescent="0.25">
      <c r="A34" s="260" t="s">
        <v>70</v>
      </c>
      <c r="B34" s="62" t="s">
        <v>1141</v>
      </c>
      <c r="C34" s="30" t="s">
        <v>283</v>
      </c>
      <c r="D34" s="261" t="s">
        <v>490</v>
      </c>
      <c r="E34" s="261" t="s">
        <v>490</v>
      </c>
      <c r="F34" s="261" t="s">
        <v>1062</v>
      </c>
      <c r="G34" s="262">
        <f>VLOOKUP(C34,ADMINISTRATIVAS!$F$12:$L$76,7,FALSE)</f>
        <v>40</v>
      </c>
      <c r="H34" s="260" t="s">
        <v>70</v>
      </c>
    </row>
    <row r="35" spans="1:8" x14ac:dyDescent="0.25">
      <c r="A35" s="260" t="s">
        <v>76</v>
      </c>
      <c r="B35" s="62" t="s">
        <v>1142</v>
      </c>
      <c r="C35" s="30" t="s">
        <v>290</v>
      </c>
      <c r="D35" s="261" t="s">
        <v>490</v>
      </c>
      <c r="E35" s="261" t="s">
        <v>490</v>
      </c>
      <c r="F35" s="261" t="s">
        <v>1062</v>
      </c>
      <c r="G35" s="262">
        <f>VLOOKUP(C35,ADMINISTRATIVAS!$F$12:$L$76,7,FALSE)</f>
        <v>20</v>
      </c>
      <c r="H35" s="260" t="s">
        <v>76</v>
      </c>
    </row>
    <row r="36" spans="1:8" x14ac:dyDescent="0.25">
      <c r="A36" s="260" t="s">
        <v>76</v>
      </c>
      <c r="B36" s="62" t="s">
        <v>341</v>
      </c>
      <c r="C36" s="30" t="s">
        <v>290</v>
      </c>
      <c r="D36" s="261" t="s">
        <v>490</v>
      </c>
      <c r="E36" s="261" t="s">
        <v>490</v>
      </c>
      <c r="F36" s="261" t="s">
        <v>1062</v>
      </c>
      <c r="G36" s="262">
        <f>VLOOKUP(C36,ADMINISTRATIVAS!$F$12:$L$76,7,FALSE)</f>
        <v>20</v>
      </c>
      <c r="H36" s="260" t="s">
        <v>76</v>
      </c>
    </row>
    <row r="37" spans="1:8" x14ac:dyDescent="0.25">
      <c r="A37" s="260" t="s">
        <v>70</v>
      </c>
      <c r="B37" s="62" t="s">
        <v>1143</v>
      </c>
      <c r="C37" s="30" t="s">
        <v>290</v>
      </c>
      <c r="D37" s="261" t="s">
        <v>490</v>
      </c>
      <c r="E37" s="261" t="s">
        <v>490</v>
      </c>
      <c r="F37" s="261" t="s">
        <v>1062</v>
      </c>
      <c r="G37" s="262">
        <f>VLOOKUP(C37,ADMINISTRATIVAS!$F$12:$L$76,7,FALSE)</f>
        <v>20</v>
      </c>
      <c r="H37" s="260" t="s">
        <v>70</v>
      </c>
    </row>
    <row r="38" spans="1:8" x14ac:dyDescent="0.25">
      <c r="A38" s="260" t="s">
        <v>70</v>
      </c>
      <c r="B38" s="30" t="s">
        <v>297</v>
      </c>
      <c r="C38" s="30" t="s">
        <v>296</v>
      </c>
      <c r="D38" s="261" t="s">
        <v>490</v>
      </c>
      <c r="E38" s="261" t="s">
        <v>490</v>
      </c>
      <c r="F38" s="261" t="s">
        <v>1062</v>
      </c>
      <c r="G38" s="262">
        <f>VLOOKUP(C38,ADMINISTRATIVAS!$F$12:$L$76,7,FALSE)</f>
        <v>0</v>
      </c>
      <c r="H38" s="260" t="s">
        <v>70</v>
      </c>
    </row>
    <row r="39" spans="1:8" x14ac:dyDescent="0.25">
      <c r="A39" s="260" t="s">
        <v>67</v>
      </c>
      <c r="B39" s="30" t="s">
        <v>303</v>
      </c>
      <c r="C39" s="30" t="s">
        <v>302</v>
      </c>
      <c r="D39" s="261" t="s">
        <v>490</v>
      </c>
      <c r="E39" s="261" t="s">
        <v>490</v>
      </c>
      <c r="F39" s="261" t="s">
        <v>1062</v>
      </c>
      <c r="G39" s="262">
        <f>VLOOKUP(C39,ADMINISTRATIVAS!$F$12:$L$76,7,FALSE)</f>
        <v>40</v>
      </c>
      <c r="H39" s="260" t="s">
        <v>67</v>
      </c>
    </row>
    <row r="40" spans="1:8" x14ac:dyDescent="0.25">
      <c r="A40" s="260" t="s">
        <v>76</v>
      </c>
      <c r="B40" s="62" t="s">
        <v>868</v>
      </c>
      <c r="C40" s="30" t="s">
        <v>308</v>
      </c>
      <c r="D40" s="261" t="s">
        <v>490</v>
      </c>
      <c r="E40" s="261" t="s">
        <v>490</v>
      </c>
      <c r="F40" s="261" t="s">
        <v>1062</v>
      </c>
      <c r="G40" s="262">
        <f>VLOOKUP(C40,ADMINISTRATIVAS!$F$12:$L$76,7,FALSE)</f>
        <v>60</v>
      </c>
      <c r="H40" s="260" t="s">
        <v>76</v>
      </c>
    </row>
    <row r="41" spans="1:8" x14ac:dyDescent="0.25">
      <c r="A41" s="260" t="s">
        <v>76</v>
      </c>
      <c r="B41" s="62" t="s">
        <v>324</v>
      </c>
      <c r="C41" s="62" t="s">
        <v>323</v>
      </c>
      <c r="D41" s="261" t="s">
        <v>490</v>
      </c>
      <c r="E41" s="261" t="s">
        <v>490</v>
      </c>
      <c r="F41" s="261" t="s">
        <v>1062</v>
      </c>
      <c r="G41" s="262">
        <f>VLOOKUP(C41,ADMINISTRATIVAS!$F$12:$L$76,7,FALSE)</f>
        <v>40</v>
      </c>
      <c r="H41" s="260" t="s">
        <v>76</v>
      </c>
    </row>
    <row r="42" spans="1:8" x14ac:dyDescent="0.25">
      <c r="A42" s="260" t="s">
        <v>76</v>
      </c>
      <c r="B42" s="62" t="s">
        <v>341</v>
      </c>
      <c r="C42" s="30" t="s">
        <v>335</v>
      </c>
      <c r="D42" s="261" t="s">
        <v>490</v>
      </c>
      <c r="E42" s="261" t="s">
        <v>490</v>
      </c>
      <c r="F42" s="261" t="s">
        <v>1062</v>
      </c>
      <c r="G42" s="262">
        <f>VLOOKUP(C42,ADMINISTRATIVAS!$F$12:$L$76,7,FALSE)</f>
        <v>100</v>
      </c>
      <c r="H42" s="260" t="s">
        <v>76</v>
      </c>
    </row>
    <row r="43" spans="1:8" x14ac:dyDescent="0.25">
      <c r="A43" s="260" t="s">
        <v>76</v>
      </c>
      <c r="B43" s="62" t="s">
        <v>398</v>
      </c>
      <c r="C43" s="30" t="s">
        <v>335</v>
      </c>
      <c r="D43" s="261" t="s">
        <v>490</v>
      </c>
      <c r="E43" s="261" t="s">
        <v>490</v>
      </c>
      <c r="F43" s="261" t="s">
        <v>1062</v>
      </c>
      <c r="G43" s="262">
        <f>VLOOKUP(C43,ADMINISTRATIVAS!$F$12:$L$76,7,FALSE)</f>
        <v>100</v>
      </c>
      <c r="H43" s="260" t="s">
        <v>76</v>
      </c>
    </row>
    <row r="44" spans="1:8" x14ac:dyDescent="0.25">
      <c r="A44" s="260" t="s">
        <v>76</v>
      </c>
      <c r="B44" s="30" t="s">
        <v>341</v>
      </c>
      <c r="C44" s="30" t="s">
        <v>340</v>
      </c>
      <c r="D44" s="261" t="s">
        <v>490</v>
      </c>
      <c r="E44" s="261" t="s">
        <v>490</v>
      </c>
      <c r="F44" s="261" t="s">
        <v>1062</v>
      </c>
      <c r="G44" s="262">
        <f>VLOOKUP(C44,ADMINISTRATIVAS!$F$12:$L$76,7,FALSE)</f>
        <v>80</v>
      </c>
      <c r="H44" s="260" t="s">
        <v>76</v>
      </c>
    </row>
    <row r="45" spans="1:8" x14ac:dyDescent="0.25">
      <c r="A45" s="260" t="s">
        <v>67</v>
      </c>
      <c r="B45" s="30" t="s">
        <v>350</v>
      </c>
      <c r="C45" s="62" t="s">
        <v>349</v>
      </c>
      <c r="D45" s="261" t="s">
        <v>490</v>
      </c>
      <c r="E45" s="261" t="s">
        <v>490</v>
      </c>
      <c r="F45" s="261" t="s">
        <v>1062</v>
      </c>
      <c r="G45" s="262">
        <f>VLOOKUP(C45,ADMINISTRATIVAS!$F$12:$L$76,7,FALSE)</f>
        <v>80</v>
      </c>
      <c r="H45" s="260" t="s">
        <v>67</v>
      </c>
    </row>
    <row r="46" spans="1:8" x14ac:dyDescent="0.25">
      <c r="A46" s="260" t="s">
        <v>76</v>
      </c>
      <c r="B46" s="62" t="s">
        <v>1144</v>
      </c>
      <c r="C46" s="62" t="s">
        <v>355</v>
      </c>
      <c r="D46" s="261" t="s">
        <v>490</v>
      </c>
      <c r="E46" s="261" t="s">
        <v>490</v>
      </c>
      <c r="F46" s="261" t="s">
        <v>1062</v>
      </c>
      <c r="G46" s="262">
        <f>VLOOKUP(C46,ADMINISTRATIVAS!$F$12:$L$76,7,FALSE)</f>
        <v>40</v>
      </c>
      <c r="H46" s="260" t="s">
        <v>76</v>
      </c>
    </row>
    <row r="47" spans="1:8" x14ac:dyDescent="0.25">
      <c r="A47" s="260" t="s">
        <v>76</v>
      </c>
      <c r="B47" s="62" t="s">
        <v>1136</v>
      </c>
      <c r="C47" s="62" t="s">
        <v>355</v>
      </c>
      <c r="D47" s="261" t="s">
        <v>490</v>
      </c>
      <c r="E47" s="261" t="s">
        <v>490</v>
      </c>
      <c r="F47" s="261" t="s">
        <v>1062</v>
      </c>
      <c r="G47" s="262">
        <f>VLOOKUP(C47,ADMINISTRATIVAS!$F$12:$L$76,7,FALSE)</f>
        <v>40</v>
      </c>
      <c r="H47" s="260" t="s">
        <v>76</v>
      </c>
    </row>
    <row r="48" spans="1:8" x14ac:dyDescent="0.25">
      <c r="A48" s="260" t="s">
        <v>76</v>
      </c>
      <c r="B48" s="62" t="s">
        <v>1137</v>
      </c>
      <c r="C48" s="62" t="s">
        <v>355</v>
      </c>
      <c r="D48" s="261" t="s">
        <v>490</v>
      </c>
      <c r="E48" s="261" t="s">
        <v>490</v>
      </c>
      <c r="F48" s="261" t="s">
        <v>1062</v>
      </c>
      <c r="G48" s="262">
        <f>VLOOKUP(C48,ADMINISTRATIVAS!$F$12:$L$76,7,FALSE)</f>
        <v>40</v>
      </c>
      <c r="H48" s="260" t="s">
        <v>76</v>
      </c>
    </row>
    <row r="49" spans="1:8" x14ac:dyDescent="0.25">
      <c r="A49" s="260" t="s">
        <v>76</v>
      </c>
      <c r="B49" s="62" t="s">
        <v>1138</v>
      </c>
      <c r="C49" s="62" t="s">
        <v>355</v>
      </c>
      <c r="D49" s="261" t="s">
        <v>490</v>
      </c>
      <c r="E49" s="261" t="s">
        <v>490</v>
      </c>
      <c r="F49" s="261" t="s">
        <v>1062</v>
      </c>
      <c r="G49" s="262">
        <f>VLOOKUP(C49,ADMINISTRATIVAS!$F$12:$L$76,7,FALSE)</f>
        <v>40</v>
      </c>
      <c r="H49" s="260" t="s">
        <v>76</v>
      </c>
    </row>
    <row r="50" spans="1:8" x14ac:dyDescent="0.25">
      <c r="A50" s="260" t="s">
        <v>76</v>
      </c>
      <c r="B50" s="62" t="s">
        <v>1139</v>
      </c>
      <c r="C50" s="62" t="s">
        <v>355</v>
      </c>
      <c r="D50" s="261" t="s">
        <v>490</v>
      </c>
      <c r="E50" s="261" t="s">
        <v>490</v>
      </c>
      <c r="F50" s="261" t="s">
        <v>1062</v>
      </c>
      <c r="G50" s="262">
        <f>VLOOKUP(C50,ADMINISTRATIVAS!$F$12:$L$76,7,FALSE)</f>
        <v>40</v>
      </c>
      <c r="H50" s="260" t="s">
        <v>76</v>
      </c>
    </row>
    <row r="51" spans="1:8" x14ac:dyDescent="0.25">
      <c r="A51" s="260" t="s">
        <v>76</v>
      </c>
      <c r="B51" s="62" t="s">
        <v>341</v>
      </c>
      <c r="C51" s="30" t="s">
        <v>369</v>
      </c>
      <c r="D51" s="261" t="s">
        <v>490</v>
      </c>
      <c r="E51" s="261" t="s">
        <v>490</v>
      </c>
      <c r="F51" s="261" t="s">
        <v>1062</v>
      </c>
      <c r="G51" s="262">
        <f>VLOOKUP(C51,ADMINISTRATIVAS!$F$12:$L$76,7,FALSE)</f>
        <v>0</v>
      </c>
      <c r="H51" s="260" t="s">
        <v>76</v>
      </c>
    </row>
    <row r="52" spans="1:8" x14ac:dyDescent="0.25">
      <c r="A52" s="260" t="s">
        <v>76</v>
      </c>
      <c r="B52" s="62" t="s">
        <v>398</v>
      </c>
      <c r="C52" s="30" t="s">
        <v>369</v>
      </c>
      <c r="D52" s="261" t="s">
        <v>490</v>
      </c>
      <c r="E52" s="261" t="s">
        <v>490</v>
      </c>
      <c r="F52" s="261" t="s">
        <v>1062</v>
      </c>
      <c r="G52" s="262">
        <f>VLOOKUP(C52,ADMINISTRATIVAS!$F$12:$L$76,7,FALSE)</f>
        <v>0</v>
      </c>
      <c r="H52" s="260" t="s">
        <v>76</v>
      </c>
    </row>
    <row r="53" spans="1:8" x14ac:dyDescent="0.25">
      <c r="A53" s="260" t="s">
        <v>67</v>
      </c>
      <c r="B53" s="62" t="s">
        <v>1145</v>
      </c>
      <c r="C53" s="30" t="s">
        <v>380</v>
      </c>
      <c r="D53" s="261" t="s">
        <v>490</v>
      </c>
      <c r="E53" s="261" t="s">
        <v>490</v>
      </c>
      <c r="F53" s="261" t="s">
        <v>1062</v>
      </c>
      <c r="G53" s="262">
        <f>VLOOKUP(C53,ADMINISTRATIVAS!$F$12:$L$76,7,FALSE)</f>
        <v>0</v>
      </c>
      <c r="H53" s="260" t="s">
        <v>67</v>
      </c>
    </row>
    <row r="54" spans="1:8" x14ac:dyDescent="0.25">
      <c r="A54" s="260" t="s">
        <v>67</v>
      </c>
      <c r="B54" s="62" t="s">
        <v>1146</v>
      </c>
      <c r="C54" s="30" t="s">
        <v>380</v>
      </c>
      <c r="D54" s="261" t="s">
        <v>490</v>
      </c>
      <c r="E54" s="261" t="s">
        <v>490</v>
      </c>
      <c r="F54" s="261" t="s">
        <v>1062</v>
      </c>
      <c r="G54" s="262">
        <f>VLOOKUP(C54,ADMINISTRATIVAS!$F$12:$L$76,7,FALSE)</f>
        <v>0</v>
      </c>
      <c r="H54" s="260" t="s">
        <v>67</v>
      </c>
    </row>
    <row r="55" spans="1:8" x14ac:dyDescent="0.25">
      <c r="A55" s="260" t="s">
        <v>67</v>
      </c>
      <c r="B55" s="62" t="s">
        <v>1147</v>
      </c>
      <c r="C55" s="30" t="s">
        <v>380</v>
      </c>
      <c r="D55" s="261" t="s">
        <v>490</v>
      </c>
      <c r="E55" s="261" t="s">
        <v>490</v>
      </c>
      <c r="F55" s="261" t="s">
        <v>1062</v>
      </c>
      <c r="G55" s="262">
        <f>VLOOKUP(C55,ADMINISTRATIVAS!$F$12:$L$76,7,FALSE)</f>
        <v>0</v>
      </c>
      <c r="H55" s="260" t="s">
        <v>67</v>
      </c>
    </row>
    <row r="56" spans="1:8" x14ac:dyDescent="0.25">
      <c r="A56" s="260" t="s">
        <v>67</v>
      </c>
      <c r="B56" s="62" t="s">
        <v>1145</v>
      </c>
      <c r="C56" s="30" t="s">
        <v>386</v>
      </c>
      <c r="D56" s="261" t="s">
        <v>490</v>
      </c>
      <c r="E56" s="261" t="s">
        <v>490</v>
      </c>
      <c r="F56" s="261" t="s">
        <v>1062</v>
      </c>
      <c r="G56" s="262">
        <f>VLOOKUP(C56,ADMINISTRATIVAS!$F$12:$L$76,7,FALSE)</f>
        <v>80</v>
      </c>
      <c r="H56" s="260" t="s">
        <v>67</v>
      </c>
    </row>
    <row r="57" spans="1:8" x14ac:dyDescent="0.25">
      <c r="A57" s="260" t="s">
        <v>67</v>
      </c>
      <c r="B57" s="62" t="s">
        <v>1146</v>
      </c>
      <c r="C57" s="30" t="s">
        <v>386</v>
      </c>
      <c r="D57" s="261" t="s">
        <v>490</v>
      </c>
      <c r="E57" s="261" t="s">
        <v>490</v>
      </c>
      <c r="F57" s="261" t="s">
        <v>1062</v>
      </c>
      <c r="G57" s="262">
        <f>VLOOKUP(C57,ADMINISTRATIVAS!$F$12:$L$76,7,FALSE)</f>
        <v>80</v>
      </c>
      <c r="H57" s="260" t="s">
        <v>67</v>
      </c>
    </row>
    <row r="58" spans="1:8" x14ac:dyDescent="0.25">
      <c r="A58" s="260" t="s">
        <v>76</v>
      </c>
      <c r="B58" s="30" t="s">
        <v>398</v>
      </c>
      <c r="C58" s="30" t="s">
        <v>397</v>
      </c>
      <c r="D58" s="261" t="s">
        <v>490</v>
      </c>
      <c r="E58" s="261" t="s">
        <v>490</v>
      </c>
      <c r="F58" s="261" t="s">
        <v>1062</v>
      </c>
      <c r="G58" s="262">
        <f>VLOOKUP(C58,ADMINISTRATIVAS!$F$12:$L$76,7,FALSE)</f>
        <v>80</v>
      </c>
      <c r="H58" s="260" t="s">
        <v>76</v>
      </c>
    </row>
    <row r="59" spans="1:8" x14ac:dyDescent="0.25">
      <c r="A59" s="260" t="s">
        <v>76</v>
      </c>
      <c r="B59" s="62" t="s">
        <v>341</v>
      </c>
      <c r="C59" s="30" t="s">
        <v>412</v>
      </c>
      <c r="D59" s="261" t="s">
        <v>490</v>
      </c>
      <c r="E59" s="261" t="s">
        <v>490</v>
      </c>
      <c r="F59" s="261" t="s">
        <v>1062</v>
      </c>
      <c r="G59" s="262">
        <f>VLOOKUP(C59,ADMINISTRATIVAS!$F$12:$L$76,7,FALSE)</f>
        <v>40</v>
      </c>
      <c r="H59" s="260" t="s">
        <v>76</v>
      </c>
    </row>
    <row r="60" spans="1:8" x14ac:dyDescent="0.25">
      <c r="A60" s="260" t="s">
        <v>76</v>
      </c>
      <c r="B60" s="62" t="s">
        <v>720</v>
      </c>
      <c r="C60" s="30" t="s">
        <v>412</v>
      </c>
      <c r="D60" s="261" t="s">
        <v>490</v>
      </c>
      <c r="E60" s="261" t="s">
        <v>490</v>
      </c>
      <c r="F60" s="261" t="s">
        <v>1062</v>
      </c>
      <c r="G60" s="262">
        <f>VLOOKUP(C60,ADMINISTRATIVAS!$F$12:$L$76,7,FALSE)</f>
        <v>40</v>
      </c>
      <c r="H60" s="260" t="s">
        <v>76</v>
      </c>
    </row>
    <row r="61" spans="1:8" x14ac:dyDescent="0.25">
      <c r="A61" s="260" t="s">
        <v>76</v>
      </c>
      <c r="B61" s="62" t="s">
        <v>1148</v>
      </c>
      <c r="C61" s="30" t="s">
        <v>417</v>
      </c>
      <c r="D61" s="261" t="s">
        <v>490</v>
      </c>
      <c r="E61" s="261" t="s">
        <v>490</v>
      </c>
      <c r="F61" s="261" t="s">
        <v>1062</v>
      </c>
      <c r="G61" s="262">
        <f>VLOOKUP(C61,ADMINISTRATIVAS!$F$12:$L$76,7,FALSE)</f>
        <v>40</v>
      </c>
      <c r="H61" s="260" t="s">
        <v>76</v>
      </c>
    </row>
    <row r="62" spans="1:8" x14ac:dyDescent="0.25">
      <c r="A62" s="260" t="s">
        <v>76</v>
      </c>
      <c r="B62" s="62" t="s">
        <v>1149</v>
      </c>
      <c r="C62" s="30" t="s">
        <v>417</v>
      </c>
      <c r="D62" s="261" t="s">
        <v>490</v>
      </c>
      <c r="E62" s="261" t="s">
        <v>490</v>
      </c>
      <c r="F62" s="261" t="s">
        <v>1062</v>
      </c>
      <c r="G62" s="262">
        <f>VLOOKUP(C62,ADMINISTRATIVAS!$F$12:$L$76,7,FALSE)</f>
        <v>40</v>
      </c>
      <c r="H62" s="260" t="s">
        <v>76</v>
      </c>
    </row>
    <row r="63" spans="1:8" x14ac:dyDescent="0.25">
      <c r="A63" s="260" t="s">
        <v>76</v>
      </c>
      <c r="B63" s="62" t="s">
        <v>1150</v>
      </c>
      <c r="C63" s="30" t="s">
        <v>417</v>
      </c>
      <c r="D63" s="261" t="s">
        <v>490</v>
      </c>
      <c r="E63" s="261" t="s">
        <v>490</v>
      </c>
      <c r="F63" s="261" t="s">
        <v>1062</v>
      </c>
      <c r="G63" s="262">
        <f>VLOOKUP(C63,ADMINISTRATIVAS!$F$12:$L$76,7,FALSE)</f>
        <v>40</v>
      </c>
      <c r="H63" s="260" t="s">
        <v>76</v>
      </c>
    </row>
    <row r="64" spans="1:8" x14ac:dyDescent="0.25">
      <c r="A64" s="260" t="s">
        <v>76</v>
      </c>
      <c r="B64" s="62" t="s">
        <v>341</v>
      </c>
      <c r="C64" s="30" t="s">
        <v>417</v>
      </c>
      <c r="D64" s="261" t="s">
        <v>490</v>
      </c>
      <c r="E64" s="261" t="s">
        <v>490</v>
      </c>
      <c r="F64" s="261" t="s">
        <v>1062</v>
      </c>
      <c r="G64" s="262">
        <f>VLOOKUP(C64,ADMINISTRATIVAS!$F$12:$L$76,7,FALSE)</f>
        <v>40</v>
      </c>
      <c r="H64" s="260" t="s">
        <v>76</v>
      </c>
    </row>
    <row r="65" spans="1:8" x14ac:dyDescent="0.25">
      <c r="A65" s="260" t="s">
        <v>76</v>
      </c>
      <c r="B65" s="62" t="s">
        <v>1151</v>
      </c>
      <c r="C65" s="30" t="s">
        <v>417</v>
      </c>
      <c r="D65" s="261" t="s">
        <v>490</v>
      </c>
      <c r="E65" s="261" t="s">
        <v>490</v>
      </c>
      <c r="F65" s="261" t="s">
        <v>1062</v>
      </c>
      <c r="G65" s="262">
        <f>VLOOKUP(C65,ADMINISTRATIVAS!$F$12:$L$76,7,FALSE)</f>
        <v>40</v>
      </c>
      <c r="H65" s="260" t="s">
        <v>76</v>
      </c>
    </row>
    <row r="66" spans="1:8" x14ac:dyDescent="0.25">
      <c r="A66" s="260" t="s">
        <v>76</v>
      </c>
      <c r="B66" s="62" t="s">
        <v>720</v>
      </c>
      <c r="C66" s="30" t="s">
        <v>417</v>
      </c>
      <c r="D66" s="261" t="s">
        <v>490</v>
      </c>
      <c r="E66" s="261" t="s">
        <v>490</v>
      </c>
      <c r="F66" s="261" t="s">
        <v>1062</v>
      </c>
      <c r="G66" s="262">
        <f>VLOOKUP(C66,ADMINISTRATIVAS!$F$12:$L$76,7,FALSE)</f>
        <v>40</v>
      </c>
      <c r="H66" s="260" t="s">
        <v>76</v>
      </c>
    </row>
    <row r="67" spans="1:8" x14ac:dyDescent="0.25">
      <c r="A67" s="260" t="s">
        <v>76</v>
      </c>
      <c r="B67" s="62" t="s">
        <v>1150</v>
      </c>
      <c r="C67" s="30" t="s">
        <v>425</v>
      </c>
      <c r="D67" s="261" t="s">
        <v>490</v>
      </c>
      <c r="E67" s="261" t="s">
        <v>490</v>
      </c>
      <c r="F67" s="261" t="s">
        <v>1062</v>
      </c>
      <c r="G67" s="262">
        <f>VLOOKUP(C67,ADMINISTRATIVAS!$F$12:$L$76,7,FALSE)</f>
        <v>80</v>
      </c>
      <c r="H67" s="260" t="s">
        <v>76</v>
      </c>
    </row>
    <row r="68" spans="1:8" x14ac:dyDescent="0.25">
      <c r="A68" s="260" t="s">
        <v>76</v>
      </c>
      <c r="B68" s="62" t="s">
        <v>1151</v>
      </c>
      <c r="C68" s="30" t="s">
        <v>425</v>
      </c>
      <c r="D68" s="261" t="s">
        <v>490</v>
      </c>
      <c r="E68" s="261" t="s">
        <v>490</v>
      </c>
      <c r="F68" s="261" t="s">
        <v>1062</v>
      </c>
      <c r="G68" s="262">
        <f>VLOOKUP(C68,ADMINISTRATIVAS!$F$12:$L$76,7,FALSE)</f>
        <v>80</v>
      </c>
      <c r="H68" s="260" t="s">
        <v>76</v>
      </c>
    </row>
    <row r="69" spans="1:8" x14ac:dyDescent="0.25">
      <c r="A69" s="260" t="s">
        <v>76</v>
      </c>
      <c r="B69" s="62" t="s">
        <v>720</v>
      </c>
      <c r="C69" s="30" t="s">
        <v>425</v>
      </c>
      <c r="D69" s="261" t="s">
        <v>490</v>
      </c>
      <c r="E69" s="261" t="s">
        <v>490</v>
      </c>
      <c r="F69" s="261" t="s">
        <v>1062</v>
      </c>
      <c r="G69" s="262">
        <f>VLOOKUP(C69,ADMINISTRATIVAS!$F$12:$L$76,7,FALSE)</f>
        <v>80</v>
      </c>
      <c r="H69" s="260" t="s">
        <v>76</v>
      </c>
    </row>
    <row r="70" spans="1:8" x14ac:dyDescent="0.25">
      <c r="A70" s="260" t="s">
        <v>76</v>
      </c>
      <c r="B70" s="62" t="s">
        <v>1150</v>
      </c>
      <c r="C70" s="30" t="s">
        <v>430</v>
      </c>
      <c r="D70" s="261" t="s">
        <v>490</v>
      </c>
      <c r="E70" s="261" t="s">
        <v>490</v>
      </c>
      <c r="F70" s="261" t="s">
        <v>1062</v>
      </c>
      <c r="G70" s="262">
        <f>VLOOKUP(C70,ADMINISTRATIVAS!$F$12:$L$76,7,FALSE)</f>
        <v>0</v>
      </c>
      <c r="H70" s="260" t="s">
        <v>76</v>
      </c>
    </row>
    <row r="71" spans="1:8" x14ac:dyDescent="0.25">
      <c r="A71" s="260" t="s">
        <v>76</v>
      </c>
      <c r="B71" s="62" t="s">
        <v>1151</v>
      </c>
      <c r="C71" s="30" t="s">
        <v>430</v>
      </c>
      <c r="D71" s="261" t="s">
        <v>490</v>
      </c>
      <c r="E71" s="261" t="s">
        <v>490</v>
      </c>
      <c r="F71" s="261" t="s">
        <v>1062</v>
      </c>
      <c r="G71" s="262">
        <f>VLOOKUP(C71,ADMINISTRATIVAS!$F$12:$L$76,7,FALSE)</f>
        <v>0</v>
      </c>
      <c r="H71" s="260" t="s">
        <v>76</v>
      </c>
    </row>
    <row r="72" spans="1:8" x14ac:dyDescent="0.25">
      <c r="A72" s="260" t="s">
        <v>76</v>
      </c>
      <c r="B72" s="62" t="s">
        <v>1150</v>
      </c>
      <c r="C72" s="30" t="s">
        <v>435</v>
      </c>
      <c r="D72" s="261" t="s">
        <v>490</v>
      </c>
      <c r="E72" s="261" t="s">
        <v>490</v>
      </c>
      <c r="F72" s="261" t="s">
        <v>1062</v>
      </c>
      <c r="G72" s="262">
        <f>VLOOKUP(C72,ADMINISTRATIVAS!$F$12:$L$76,7,FALSE)</f>
        <v>80</v>
      </c>
      <c r="H72" s="260" t="s">
        <v>76</v>
      </c>
    </row>
    <row r="73" spans="1:8" x14ac:dyDescent="0.25">
      <c r="A73" s="260" t="s">
        <v>76</v>
      </c>
      <c r="B73" s="62" t="s">
        <v>720</v>
      </c>
      <c r="C73" s="30" t="s">
        <v>435</v>
      </c>
      <c r="D73" s="261" t="s">
        <v>490</v>
      </c>
      <c r="E73" s="261" t="s">
        <v>490</v>
      </c>
      <c r="F73" s="261" t="s">
        <v>1062</v>
      </c>
      <c r="G73" s="262">
        <f>VLOOKUP(C73,ADMINISTRATIVAS!$F$12:$L$76,7,FALSE)</f>
        <v>80</v>
      </c>
      <c r="H73" s="260" t="s">
        <v>76</v>
      </c>
    </row>
    <row r="74" spans="1:8" x14ac:dyDescent="0.25">
      <c r="A74" s="260" t="s">
        <v>76</v>
      </c>
      <c r="B74" s="30" t="s">
        <v>341</v>
      </c>
      <c r="C74" s="263" t="s">
        <v>529</v>
      </c>
      <c r="D74" s="261" t="s">
        <v>490</v>
      </c>
      <c r="E74" s="261" t="s">
        <v>490</v>
      </c>
      <c r="F74" s="261" t="s">
        <v>1152</v>
      </c>
      <c r="G74" s="262">
        <f>VLOOKUP(C74,TECNICAS!$E$12:$K$117,7,FALSE)</f>
        <v>80</v>
      </c>
      <c r="H74" s="260" t="s">
        <v>76</v>
      </c>
    </row>
    <row r="75" spans="1:8" x14ac:dyDescent="0.25">
      <c r="A75" s="260" t="s">
        <v>76</v>
      </c>
      <c r="B75" s="62" t="s">
        <v>1142</v>
      </c>
      <c r="C75" s="263" t="s">
        <v>534</v>
      </c>
      <c r="D75" s="261" t="s">
        <v>490</v>
      </c>
      <c r="E75" s="261" t="s">
        <v>490</v>
      </c>
      <c r="F75" s="261" t="s">
        <v>1152</v>
      </c>
      <c r="G75" s="262">
        <f>VLOOKUP(C75,TECNICAS!$E$12:$K$117,7,FALSE)</f>
        <v>80</v>
      </c>
      <c r="H75" s="260" t="s">
        <v>76</v>
      </c>
    </row>
    <row r="76" spans="1:8" x14ac:dyDescent="0.25">
      <c r="A76" s="260" t="s">
        <v>76</v>
      </c>
      <c r="B76" s="62" t="s">
        <v>341</v>
      </c>
      <c r="C76" s="263" t="s">
        <v>534</v>
      </c>
      <c r="D76" s="261" t="s">
        <v>490</v>
      </c>
      <c r="E76" s="261" t="s">
        <v>490</v>
      </c>
      <c r="F76" s="261" t="s">
        <v>1152</v>
      </c>
      <c r="G76" s="262">
        <f>VLOOKUP(C76,TECNICAS!$E$12:$K$117,7,FALSE)</f>
        <v>80</v>
      </c>
      <c r="H76" s="260" t="s">
        <v>76</v>
      </c>
    </row>
    <row r="77" spans="1:8" x14ac:dyDescent="0.25">
      <c r="A77" s="260" t="s">
        <v>76</v>
      </c>
      <c r="B77" s="62" t="s">
        <v>1153</v>
      </c>
      <c r="C77" s="263" t="s">
        <v>534</v>
      </c>
      <c r="D77" s="261" t="s">
        <v>490</v>
      </c>
      <c r="E77" s="261" t="s">
        <v>490</v>
      </c>
      <c r="F77" s="261" t="s">
        <v>1152</v>
      </c>
      <c r="G77" s="262">
        <f>VLOOKUP(C77,TECNICAS!$E$12:$K$117,7,FALSE)</f>
        <v>80</v>
      </c>
      <c r="H77" s="260" t="s">
        <v>76</v>
      </c>
    </row>
    <row r="78" spans="1:8" x14ac:dyDescent="0.25">
      <c r="A78" s="260" t="s">
        <v>76</v>
      </c>
      <c r="B78" s="30" t="s">
        <v>546</v>
      </c>
      <c r="C78" s="62" t="s">
        <v>545</v>
      </c>
      <c r="D78" s="261" t="s">
        <v>490</v>
      </c>
      <c r="E78" s="261" t="s">
        <v>490</v>
      </c>
      <c r="F78" s="261" t="s">
        <v>1152</v>
      </c>
      <c r="G78" s="262">
        <f>VLOOKUP(C78,TECNICAS!$E$12:$K$117,7,FALSE)</f>
        <v>80</v>
      </c>
      <c r="H78" s="260" t="s">
        <v>76</v>
      </c>
    </row>
    <row r="79" spans="1:8" x14ac:dyDescent="0.25">
      <c r="A79" s="260" t="s">
        <v>76</v>
      </c>
      <c r="B79" s="30" t="s">
        <v>546</v>
      </c>
      <c r="C79" s="62" t="s">
        <v>551</v>
      </c>
      <c r="D79" s="261" t="s">
        <v>490</v>
      </c>
      <c r="E79" s="261" t="s">
        <v>490</v>
      </c>
      <c r="F79" s="261" t="s">
        <v>1152</v>
      </c>
      <c r="G79" s="262">
        <f>VLOOKUP(C79,TECNICAS!$E$12:$K$117,7,FALSE)</f>
        <v>100</v>
      </c>
      <c r="H79" s="260" t="s">
        <v>76</v>
      </c>
    </row>
    <row r="80" spans="1:8" x14ac:dyDescent="0.25">
      <c r="A80" s="260" t="s">
        <v>76</v>
      </c>
      <c r="B80" s="62" t="s">
        <v>1142</v>
      </c>
      <c r="C80" s="62" t="s">
        <v>556</v>
      </c>
      <c r="D80" s="261" t="s">
        <v>490</v>
      </c>
      <c r="E80" s="261" t="s">
        <v>490</v>
      </c>
      <c r="F80" s="261" t="s">
        <v>1152</v>
      </c>
      <c r="G80" s="262">
        <f>VLOOKUP(C80,TECNICAS!$E$12:$K$117,7,FALSE)</f>
        <v>80</v>
      </c>
      <c r="H80" s="260" t="s">
        <v>76</v>
      </c>
    </row>
    <row r="81" spans="1:8" x14ac:dyDescent="0.25">
      <c r="A81" s="260" t="s">
        <v>76</v>
      </c>
      <c r="B81" s="62" t="s">
        <v>341</v>
      </c>
      <c r="C81" s="62" t="s">
        <v>556</v>
      </c>
      <c r="D81" s="261" t="s">
        <v>490</v>
      </c>
      <c r="E81" s="261" t="s">
        <v>490</v>
      </c>
      <c r="F81" s="261" t="s">
        <v>1152</v>
      </c>
      <c r="G81" s="262">
        <f>VLOOKUP(C81,TECNICAS!$E$12:$K$117,7,FALSE)</f>
        <v>80</v>
      </c>
      <c r="H81" s="260" t="s">
        <v>76</v>
      </c>
    </row>
    <row r="82" spans="1:8" x14ac:dyDescent="0.25">
      <c r="A82" s="260" t="s">
        <v>76</v>
      </c>
      <c r="B82" s="30" t="s">
        <v>546</v>
      </c>
      <c r="C82" s="62" t="s">
        <v>562</v>
      </c>
      <c r="D82" s="261" t="s">
        <v>490</v>
      </c>
      <c r="E82" s="261" t="s">
        <v>490</v>
      </c>
      <c r="F82" s="261" t="s">
        <v>1152</v>
      </c>
      <c r="G82" s="262">
        <f>VLOOKUP(C82,TECNICAS!$E$12:$K$117,7,FALSE)</f>
        <v>60</v>
      </c>
      <c r="H82" s="260" t="s">
        <v>76</v>
      </c>
    </row>
    <row r="83" spans="1:8" x14ac:dyDescent="0.25">
      <c r="A83" s="260" t="s">
        <v>76</v>
      </c>
      <c r="B83" s="30" t="s">
        <v>546</v>
      </c>
      <c r="C83" s="62" t="s">
        <v>581</v>
      </c>
      <c r="D83" s="261" t="s">
        <v>490</v>
      </c>
      <c r="E83" s="261" t="s">
        <v>490</v>
      </c>
      <c r="F83" s="261" t="s">
        <v>1152</v>
      </c>
      <c r="G83" s="262">
        <f>VLOOKUP(C83,TECNICAS!$E$12:$K$117,7,FALSE)</f>
        <v>40</v>
      </c>
      <c r="H83" s="260" t="s">
        <v>76</v>
      </c>
    </row>
    <row r="84" spans="1:8" x14ac:dyDescent="0.25">
      <c r="A84" s="260" t="s">
        <v>76</v>
      </c>
      <c r="B84" s="62" t="s">
        <v>1142</v>
      </c>
      <c r="C84" s="62" t="s">
        <v>590</v>
      </c>
      <c r="D84" s="261" t="s">
        <v>490</v>
      </c>
      <c r="E84" s="261" t="s">
        <v>490</v>
      </c>
      <c r="F84" s="261" t="s">
        <v>1152</v>
      </c>
      <c r="G84" s="262">
        <f>VLOOKUP(C84,TECNICAS!$E$12:$K$117,7,FALSE)</f>
        <v>80</v>
      </c>
      <c r="H84" s="260" t="s">
        <v>76</v>
      </c>
    </row>
    <row r="85" spans="1:8" x14ac:dyDescent="0.25">
      <c r="A85" s="260" t="s">
        <v>76</v>
      </c>
      <c r="B85" s="62" t="s">
        <v>341</v>
      </c>
      <c r="C85" s="62" t="s">
        <v>590</v>
      </c>
      <c r="D85" s="261" t="s">
        <v>490</v>
      </c>
      <c r="E85" s="261" t="s">
        <v>490</v>
      </c>
      <c r="F85" s="261" t="s">
        <v>1152</v>
      </c>
      <c r="G85" s="262">
        <f>VLOOKUP(C85,TECNICAS!$E$12:$K$117,7,FALSE)</f>
        <v>80</v>
      </c>
      <c r="H85" s="260" t="s">
        <v>76</v>
      </c>
    </row>
    <row r="86" spans="1:8" x14ac:dyDescent="0.25">
      <c r="A86" s="260" t="s">
        <v>76</v>
      </c>
      <c r="B86" s="30" t="s">
        <v>546</v>
      </c>
      <c r="C86" s="62" t="s">
        <v>595</v>
      </c>
      <c r="D86" s="261" t="s">
        <v>490</v>
      </c>
      <c r="E86" s="261" t="s">
        <v>490</v>
      </c>
      <c r="F86" s="261" t="s">
        <v>1152</v>
      </c>
      <c r="G86" s="262">
        <f>VLOOKUP(C86,TECNICAS!$E$12:$K$117,7,FALSE)</f>
        <v>80</v>
      </c>
      <c r="H86" s="260" t="s">
        <v>76</v>
      </c>
    </row>
    <row r="87" spans="1:8" x14ac:dyDescent="0.25">
      <c r="A87" s="260" t="s">
        <v>76</v>
      </c>
      <c r="B87" s="30" t="s">
        <v>546</v>
      </c>
      <c r="C87" s="62" t="s">
        <v>600</v>
      </c>
      <c r="D87" s="261" t="s">
        <v>490</v>
      </c>
      <c r="E87" s="261" t="s">
        <v>490</v>
      </c>
      <c r="F87" s="261" t="s">
        <v>1152</v>
      </c>
      <c r="G87" s="262">
        <f>VLOOKUP(C87,TECNICAS!$E$12:$K$117,7,FALSE)</f>
        <v>80</v>
      </c>
      <c r="H87" s="260" t="s">
        <v>76</v>
      </c>
    </row>
    <row r="88" spans="1:8" x14ac:dyDescent="0.25">
      <c r="A88" s="260" t="s">
        <v>76</v>
      </c>
      <c r="B88" s="62" t="s">
        <v>1142</v>
      </c>
      <c r="C88" s="62" t="s">
        <v>605</v>
      </c>
      <c r="D88" s="261" t="s">
        <v>490</v>
      </c>
      <c r="E88" s="261" t="s">
        <v>490</v>
      </c>
      <c r="F88" s="261" t="s">
        <v>1152</v>
      </c>
      <c r="G88" s="262">
        <f>VLOOKUP(C88,TECNICAS!$E$12:$K$117,7,FALSE)</f>
        <v>80</v>
      </c>
      <c r="H88" s="260" t="s">
        <v>76</v>
      </c>
    </row>
    <row r="89" spans="1:8" x14ac:dyDescent="0.25">
      <c r="A89" s="260" t="s">
        <v>76</v>
      </c>
      <c r="B89" s="62" t="s">
        <v>341</v>
      </c>
      <c r="C89" s="62" t="s">
        <v>605</v>
      </c>
      <c r="D89" s="261" t="s">
        <v>490</v>
      </c>
      <c r="E89" s="261" t="s">
        <v>490</v>
      </c>
      <c r="F89" s="261" t="s">
        <v>1152</v>
      </c>
      <c r="G89" s="262">
        <f>VLOOKUP(C89,TECNICAS!$E$12:$K$117,7,FALSE)</f>
        <v>80</v>
      </c>
      <c r="H89" s="260" t="s">
        <v>76</v>
      </c>
    </row>
    <row r="90" spans="1:8" x14ac:dyDescent="0.25">
      <c r="A90" s="260" t="s">
        <v>76</v>
      </c>
      <c r="B90" s="30" t="s">
        <v>341</v>
      </c>
      <c r="C90" s="62" t="s">
        <v>610</v>
      </c>
      <c r="D90" s="261" t="s">
        <v>490</v>
      </c>
      <c r="E90" s="261" t="s">
        <v>490</v>
      </c>
      <c r="F90" s="261" t="s">
        <v>1152</v>
      </c>
      <c r="G90" s="262">
        <f>VLOOKUP(C90,TECNICAS!$E$12:$K$117,7,FALSE)</f>
        <v>60</v>
      </c>
      <c r="H90" s="260" t="s">
        <v>76</v>
      </c>
    </row>
    <row r="91" spans="1:8" x14ac:dyDescent="0.25">
      <c r="A91" s="260" t="s">
        <v>76</v>
      </c>
      <c r="B91" s="30" t="s">
        <v>635</v>
      </c>
      <c r="C91" s="62" t="s">
        <v>634</v>
      </c>
      <c r="D91" s="261" t="s">
        <v>490</v>
      </c>
      <c r="E91" s="261" t="s">
        <v>490</v>
      </c>
      <c r="F91" s="261" t="s">
        <v>1152</v>
      </c>
      <c r="G91" s="262">
        <f>VLOOKUP(C91,TECNICAS!$E$12:$K$117,7,FALSE)</f>
        <v>60</v>
      </c>
      <c r="H91" s="260" t="s">
        <v>76</v>
      </c>
    </row>
    <row r="92" spans="1:8" x14ac:dyDescent="0.25">
      <c r="A92" s="260" t="s">
        <v>76</v>
      </c>
      <c r="B92" s="62" t="s">
        <v>635</v>
      </c>
      <c r="C92" s="62" t="s">
        <v>641</v>
      </c>
      <c r="D92" s="261" t="s">
        <v>490</v>
      </c>
      <c r="E92" s="261" t="s">
        <v>490</v>
      </c>
      <c r="F92" s="261" t="s">
        <v>1152</v>
      </c>
      <c r="G92" s="262">
        <f>VLOOKUP(C92,TECNICAS!$E$12:$K$117,7,FALSE)</f>
        <v>80</v>
      </c>
      <c r="H92" s="260" t="s">
        <v>76</v>
      </c>
    </row>
    <row r="93" spans="1:8" x14ac:dyDescent="0.25">
      <c r="A93" s="260" t="s">
        <v>76</v>
      </c>
      <c r="B93" s="62" t="s">
        <v>698</v>
      </c>
      <c r="C93" s="62" t="s">
        <v>641</v>
      </c>
      <c r="D93" s="261" t="s">
        <v>490</v>
      </c>
      <c r="E93" s="261" t="s">
        <v>490</v>
      </c>
      <c r="F93" s="261" t="s">
        <v>1152</v>
      </c>
      <c r="G93" s="262">
        <f>VLOOKUP(C93,TECNICAS!$E$12:$K$117,7,FALSE)</f>
        <v>80</v>
      </c>
      <c r="H93" s="260" t="s">
        <v>76</v>
      </c>
    </row>
    <row r="94" spans="1:8" x14ac:dyDescent="0.25">
      <c r="A94" s="260" t="s">
        <v>67</v>
      </c>
      <c r="B94" s="62" t="s">
        <v>460</v>
      </c>
      <c r="C94" s="62" t="s">
        <v>653</v>
      </c>
      <c r="D94" s="261" t="s">
        <v>490</v>
      </c>
      <c r="E94" s="261" t="s">
        <v>490</v>
      </c>
      <c r="F94" s="261" t="s">
        <v>1152</v>
      </c>
      <c r="G94" s="262">
        <f>VLOOKUP(C94,TECNICAS!$E$12:$K$117,7,FALSE)</f>
        <v>80</v>
      </c>
      <c r="H94" s="260" t="s">
        <v>67</v>
      </c>
    </row>
    <row r="95" spans="1:8" x14ac:dyDescent="0.25">
      <c r="A95" s="260" t="s">
        <v>76</v>
      </c>
      <c r="B95" s="62" t="s">
        <v>635</v>
      </c>
      <c r="C95" s="62" t="s">
        <v>653</v>
      </c>
      <c r="D95" s="261" t="s">
        <v>490</v>
      </c>
      <c r="E95" s="261" t="s">
        <v>490</v>
      </c>
      <c r="F95" s="261" t="s">
        <v>1152</v>
      </c>
      <c r="G95" s="262">
        <f>VLOOKUP(C95,TECNICAS!$E$12:$K$117,7,FALSE)</f>
        <v>80</v>
      </c>
      <c r="H95" s="260" t="s">
        <v>76</v>
      </c>
    </row>
    <row r="96" spans="1:8" x14ac:dyDescent="0.25">
      <c r="A96" s="260" t="s">
        <v>76</v>
      </c>
      <c r="B96" s="62" t="s">
        <v>674</v>
      </c>
      <c r="C96" s="62" t="s">
        <v>653</v>
      </c>
      <c r="D96" s="261" t="s">
        <v>490</v>
      </c>
      <c r="E96" s="261" t="s">
        <v>490</v>
      </c>
      <c r="F96" s="261" t="s">
        <v>1152</v>
      </c>
      <c r="G96" s="262">
        <f>VLOOKUP(C96,TECNICAS!$E$12:$K$117,7,FALSE)</f>
        <v>80</v>
      </c>
      <c r="H96" s="260" t="s">
        <v>76</v>
      </c>
    </row>
    <row r="97" spans="1:8" x14ac:dyDescent="0.25">
      <c r="A97" s="260" t="s">
        <v>76</v>
      </c>
      <c r="B97" s="30" t="s">
        <v>635</v>
      </c>
      <c r="C97" s="62" t="s">
        <v>664</v>
      </c>
      <c r="D97" s="261" t="s">
        <v>490</v>
      </c>
      <c r="E97" s="261" t="s">
        <v>490</v>
      </c>
      <c r="F97" s="261" t="s">
        <v>1152</v>
      </c>
      <c r="G97" s="262">
        <f>VLOOKUP(C97,TECNICAS!$E$12:$K$117,7,FALSE)</f>
        <v>100</v>
      </c>
      <c r="H97" s="260" t="s">
        <v>76</v>
      </c>
    </row>
    <row r="98" spans="1:8" x14ac:dyDescent="0.25">
      <c r="A98" s="260" t="s">
        <v>76</v>
      </c>
      <c r="B98" s="30" t="s">
        <v>674</v>
      </c>
      <c r="C98" s="62" t="s">
        <v>673</v>
      </c>
      <c r="D98" s="261" t="s">
        <v>490</v>
      </c>
      <c r="E98" s="261" t="s">
        <v>490</v>
      </c>
      <c r="F98" s="261" t="s">
        <v>1152</v>
      </c>
      <c r="G98" s="262">
        <f>VLOOKUP(C98,TECNICAS!$E$12:$K$117,7,FALSE)</f>
        <v>80</v>
      </c>
      <c r="H98" s="260" t="s">
        <v>76</v>
      </c>
    </row>
    <row r="99" spans="1:8" x14ac:dyDescent="0.25">
      <c r="A99" s="260" t="s">
        <v>67</v>
      </c>
      <c r="B99" s="62" t="s">
        <v>739</v>
      </c>
      <c r="C99" s="62" t="s">
        <v>679</v>
      </c>
      <c r="D99" s="261" t="s">
        <v>490</v>
      </c>
      <c r="E99" s="261" t="s">
        <v>490</v>
      </c>
      <c r="F99" s="261" t="s">
        <v>1152</v>
      </c>
      <c r="G99" s="262">
        <f>VLOOKUP(C99,TECNICAS!$E$12:$K$117,7,FALSE)</f>
        <v>80</v>
      </c>
      <c r="H99" s="260" t="s">
        <v>67</v>
      </c>
    </row>
    <row r="100" spans="1:8" x14ac:dyDescent="0.25">
      <c r="A100" s="260" t="s">
        <v>76</v>
      </c>
      <c r="B100" s="62" t="s">
        <v>674</v>
      </c>
      <c r="C100" s="62" t="s">
        <v>679</v>
      </c>
      <c r="D100" s="261" t="s">
        <v>490</v>
      </c>
      <c r="E100" s="261" t="s">
        <v>490</v>
      </c>
      <c r="F100" s="261" t="s">
        <v>1152</v>
      </c>
      <c r="G100" s="262">
        <f>VLOOKUP(C100,TECNICAS!$E$12:$K$117,7,FALSE)</f>
        <v>80</v>
      </c>
      <c r="H100" s="260" t="s">
        <v>76</v>
      </c>
    </row>
    <row r="101" spans="1:8" x14ac:dyDescent="0.25">
      <c r="A101" s="260" t="s">
        <v>67</v>
      </c>
      <c r="B101" s="62" t="s">
        <v>739</v>
      </c>
      <c r="C101" s="62" t="s">
        <v>685</v>
      </c>
      <c r="D101" s="261" t="s">
        <v>490</v>
      </c>
      <c r="E101" s="261" t="s">
        <v>490</v>
      </c>
      <c r="F101" s="261" t="s">
        <v>1152</v>
      </c>
      <c r="G101" s="262">
        <f>VLOOKUP(C101,TECNICAS!$E$12:$K$117,7,FALSE)</f>
        <v>80</v>
      </c>
      <c r="H101" s="260" t="s">
        <v>67</v>
      </c>
    </row>
    <row r="102" spans="1:8" x14ac:dyDescent="0.25">
      <c r="A102" s="260" t="s">
        <v>76</v>
      </c>
      <c r="B102" s="62" t="s">
        <v>635</v>
      </c>
      <c r="C102" s="62" t="s">
        <v>685</v>
      </c>
      <c r="D102" s="261" t="s">
        <v>490</v>
      </c>
      <c r="E102" s="261" t="s">
        <v>490</v>
      </c>
      <c r="F102" s="261" t="s">
        <v>1152</v>
      </c>
      <c r="G102" s="262">
        <f>VLOOKUP(C102,TECNICAS!$E$12:$K$117,7,FALSE)</f>
        <v>80</v>
      </c>
      <c r="H102" s="260" t="s">
        <v>76</v>
      </c>
    </row>
    <row r="103" spans="1:8" x14ac:dyDescent="0.25">
      <c r="A103" s="260" t="s">
        <v>76</v>
      </c>
      <c r="B103" s="62" t="s">
        <v>674</v>
      </c>
      <c r="C103" s="62" t="s">
        <v>685</v>
      </c>
      <c r="D103" s="261" t="s">
        <v>490</v>
      </c>
      <c r="E103" s="261" t="s">
        <v>490</v>
      </c>
      <c r="F103" s="261" t="s">
        <v>1152</v>
      </c>
      <c r="G103" s="262">
        <f>VLOOKUP(C103,TECNICAS!$E$12:$K$117,7,FALSE)</f>
        <v>80</v>
      </c>
      <c r="H103" s="260" t="s">
        <v>76</v>
      </c>
    </row>
    <row r="104" spans="1:8" x14ac:dyDescent="0.25">
      <c r="A104" s="260" t="s">
        <v>76</v>
      </c>
      <c r="B104" s="62" t="s">
        <v>698</v>
      </c>
      <c r="C104" s="62" t="s">
        <v>691</v>
      </c>
      <c r="D104" s="261" t="s">
        <v>490</v>
      </c>
      <c r="E104" s="261" t="s">
        <v>490</v>
      </c>
      <c r="F104" s="261" t="s">
        <v>1152</v>
      </c>
      <c r="G104" s="262">
        <f>VLOOKUP(C104,TECNICAS!$E$12:$K$117,7,FALSE)</f>
        <v>100</v>
      </c>
      <c r="H104" s="260" t="s">
        <v>76</v>
      </c>
    </row>
    <row r="105" spans="1:8" x14ac:dyDescent="0.25">
      <c r="A105" s="260" t="s">
        <v>76</v>
      </c>
      <c r="B105" s="62" t="s">
        <v>1154</v>
      </c>
      <c r="C105" s="62" t="s">
        <v>691</v>
      </c>
      <c r="D105" s="261" t="s">
        <v>490</v>
      </c>
      <c r="E105" s="261" t="s">
        <v>490</v>
      </c>
      <c r="F105" s="261" t="s">
        <v>1152</v>
      </c>
      <c r="G105" s="262">
        <f>VLOOKUP(C105,TECNICAS!$E$12:$K$117,7,FALSE)</f>
        <v>100</v>
      </c>
      <c r="H105" s="260" t="s">
        <v>76</v>
      </c>
    </row>
    <row r="106" spans="1:8" x14ac:dyDescent="0.25">
      <c r="A106" s="260" t="s">
        <v>76</v>
      </c>
      <c r="B106" s="62" t="s">
        <v>698</v>
      </c>
      <c r="C106" s="62" t="s">
        <v>697</v>
      </c>
      <c r="D106" s="261" t="s">
        <v>490</v>
      </c>
      <c r="E106" s="261" t="s">
        <v>490</v>
      </c>
      <c r="F106" s="261" t="s">
        <v>1152</v>
      </c>
      <c r="G106" s="262">
        <f>VLOOKUP(C106,TECNICAS!$E$12:$K$117,7,FALSE)</f>
        <v>60</v>
      </c>
      <c r="H106" s="260" t="s">
        <v>76</v>
      </c>
    </row>
    <row r="107" spans="1:8" x14ac:dyDescent="0.25">
      <c r="A107" s="260" t="s">
        <v>67</v>
      </c>
      <c r="B107" s="30" t="s">
        <v>704</v>
      </c>
      <c r="C107" s="62" t="s">
        <v>703</v>
      </c>
      <c r="D107" s="261" t="s">
        <v>490</v>
      </c>
      <c r="E107" s="261" t="s">
        <v>490</v>
      </c>
      <c r="F107" s="261" t="s">
        <v>1152</v>
      </c>
      <c r="G107" s="262">
        <f>VLOOKUP(C107,TECNICAS!$E$12:$K$117,7,FALSE)</f>
        <v>60</v>
      </c>
      <c r="H107" s="260" t="s">
        <v>67</v>
      </c>
    </row>
    <row r="108" spans="1:8" x14ac:dyDescent="0.25">
      <c r="A108" s="260" t="s">
        <v>76</v>
      </c>
      <c r="B108" s="62" t="s">
        <v>1150</v>
      </c>
      <c r="C108" s="62" t="s">
        <v>709</v>
      </c>
      <c r="D108" s="261" t="s">
        <v>490</v>
      </c>
      <c r="E108" s="261" t="s">
        <v>490</v>
      </c>
      <c r="F108" s="261" t="s">
        <v>1152</v>
      </c>
      <c r="G108" s="262">
        <f>VLOOKUP(C108,TECNICAS!$E$12:$K$117,7,FALSE)</f>
        <v>60</v>
      </c>
      <c r="H108" s="260" t="s">
        <v>76</v>
      </c>
    </row>
    <row r="109" spans="1:8" x14ac:dyDescent="0.25">
      <c r="A109" s="260" t="s">
        <v>76</v>
      </c>
      <c r="B109" s="62" t="s">
        <v>1151</v>
      </c>
      <c r="C109" s="62" t="s">
        <v>709</v>
      </c>
      <c r="D109" s="261" t="s">
        <v>490</v>
      </c>
      <c r="E109" s="261" t="s">
        <v>490</v>
      </c>
      <c r="F109" s="261" t="s">
        <v>1152</v>
      </c>
      <c r="G109" s="262">
        <f>VLOOKUP(C109,TECNICAS!$E$12:$K$117,7,FALSE)</f>
        <v>60</v>
      </c>
      <c r="H109" s="260" t="s">
        <v>76</v>
      </c>
    </row>
    <row r="110" spans="1:8" x14ac:dyDescent="0.25">
      <c r="A110" s="260" t="s">
        <v>76</v>
      </c>
      <c r="B110" s="30" t="s">
        <v>720</v>
      </c>
      <c r="C110" s="62" t="s">
        <v>719</v>
      </c>
      <c r="D110" s="261" t="s">
        <v>490</v>
      </c>
      <c r="E110" s="261" t="s">
        <v>490</v>
      </c>
      <c r="F110" s="261" t="s">
        <v>1152</v>
      </c>
      <c r="G110" s="262">
        <f>VLOOKUP(C110,TECNICAS!$E$12:$K$117,7,FALSE)</f>
        <v>20</v>
      </c>
      <c r="H110" s="260" t="s">
        <v>76</v>
      </c>
    </row>
    <row r="111" spans="1:8" x14ac:dyDescent="0.25">
      <c r="A111" s="260" t="s">
        <v>76</v>
      </c>
      <c r="B111" s="62" t="s">
        <v>899</v>
      </c>
      <c r="C111" s="62" t="s">
        <v>733</v>
      </c>
      <c r="D111" s="261" t="s">
        <v>490</v>
      </c>
      <c r="E111" s="261" t="s">
        <v>490</v>
      </c>
      <c r="F111" s="261" t="s">
        <v>1152</v>
      </c>
      <c r="G111" s="262">
        <f>VLOOKUP(C111,TECNICAS!$E$12:$K$117,7,FALSE)</f>
        <v>60</v>
      </c>
      <c r="H111" s="260" t="s">
        <v>76</v>
      </c>
    </row>
    <row r="112" spans="1:8" x14ac:dyDescent="0.25">
      <c r="A112" s="260" t="s">
        <v>76</v>
      </c>
      <c r="B112" s="62" t="s">
        <v>1155</v>
      </c>
      <c r="C112" s="62" t="s">
        <v>733</v>
      </c>
      <c r="D112" s="261" t="s">
        <v>490</v>
      </c>
      <c r="E112" s="261" t="s">
        <v>490</v>
      </c>
      <c r="F112" s="261" t="s">
        <v>1152</v>
      </c>
      <c r="G112" s="262">
        <f>VLOOKUP(C112,TECNICAS!$E$12:$K$117,7,FALSE)</f>
        <v>60</v>
      </c>
      <c r="H112" s="260" t="s">
        <v>76</v>
      </c>
    </row>
    <row r="113" spans="1:8" x14ac:dyDescent="0.25">
      <c r="A113" s="260" t="s">
        <v>67</v>
      </c>
      <c r="B113" s="30" t="s">
        <v>739</v>
      </c>
      <c r="C113" s="62" t="s">
        <v>738</v>
      </c>
      <c r="D113" s="261" t="s">
        <v>490</v>
      </c>
      <c r="E113" s="261" t="s">
        <v>490</v>
      </c>
      <c r="F113" s="261" t="s">
        <v>1152</v>
      </c>
      <c r="G113" s="262">
        <f>VLOOKUP(C113,TECNICAS!$E$12:$K$117,7,FALSE)</f>
        <v>60</v>
      </c>
      <c r="H113" s="260" t="s">
        <v>67</v>
      </c>
    </row>
    <row r="114" spans="1:8" x14ac:dyDescent="0.25">
      <c r="A114" s="260" t="s">
        <v>76</v>
      </c>
      <c r="B114" s="30" t="s">
        <v>744</v>
      </c>
      <c r="C114" s="62" t="s">
        <v>743</v>
      </c>
      <c r="D114" s="261" t="s">
        <v>490</v>
      </c>
      <c r="E114" s="261" t="s">
        <v>490</v>
      </c>
      <c r="F114" s="261" t="s">
        <v>1152</v>
      </c>
      <c r="G114" s="262">
        <f>VLOOKUP(C114,TECNICAS!$E$12:$K$117,7,FALSE)</f>
        <v>60</v>
      </c>
      <c r="H114" s="260" t="s">
        <v>76</v>
      </c>
    </row>
    <row r="115" spans="1:8" x14ac:dyDescent="0.25">
      <c r="A115" s="260" t="s">
        <v>76</v>
      </c>
      <c r="B115" s="62" t="s">
        <v>1156</v>
      </c>
      <c r="C115" s="62" t="s">
        <v>752</v>
      </c>
      <c r="D115" s="261" t="s">
        <v>490</v>
      </c>
      <c r="E115" s="261" t="s">
        <v>490</v>
      </c>
      <c r="F115" s="261" t="s">
        <v>1152</v>
      </c>
      <c r="G115" s="262">
        <f>VLOOKUP(C115,TECNICAS!$E$12:$K$117,7,FALSE)</f>
        <v>80</v>
      </c>
      <c r="H115" s="260" t="s">
        <v>76</v>
      </c>
    </row>
    <row r="116" spans="1:8" x14ac:dyDescent="0.25">
      <c r="A116" s="260" t="s">
        <v>66</v>
      </c>
      <c r="B116" s="62" t="s">
        <v>1157</v>
      </c>
      <c r="C116" s="62" t="s">
        <v>752</v>
      </c>
      <c r="D116" s="261" t="s">
        <v>490</v>
      </c>
      <c r="E116" s="261" t="s">
        <v>490</v>
      </c>
      <c r="F116" s="261" t="s">
        <v>1152</v>
      </c>
      <c r="G116" s="262">
        <f>VLOOKUP(C116,TECNICAS!$E$12:$K$117,7,FALSE)</f>
        <v>80</v>
      </c>
      <c r="H116" s="260" t="s">
        <v>66</v>
      </c>
    </row>
    <row r="117" spans="1:8" x14ac:dyDescent="0.25">
      <c r="A117" s="260" t="s">
        <v>70</v>
      </c>
      <c r="B117" s="62" t="s">
        <v>1158</v>
      </c>
      <c r="C117" s="62" t="s">
        <v>752</v>
      </c>
      <c r="D117" s="261" t="s">
        <v>490</v>
      </c>
      <c r="E117" s="261" t="s">
        <v>490</v>
      </c>
      <c r="F117" s="261" t="s">
        <v>1152</v>
      </c>
      <c r="G117" s="262">
        <f>VLOOKUP(C117,TECNICAS!$E$12:$K$117,7,FALSE)</f>
        <v>80</v>
      </c>
      <c r="H117" s="260" t="s">
        <v>70</v>
      </c>
    </row>
    <row r="118" spans="1:8" x14ac:dyDescent="0.25">
      <c r="A118" s="260" t="s">
        <v>76</v>
      </c>
      <c r="B118" s="62" t="s">
        <v>1159</v>
      </c>
      <c r="C118" s="62" t="s">
        <v>762</v>
      </c>
      <c r="D118" s="261" t="s">
        <v>490</v>
      </c>
      <c r="E118" s="261" t="s">
        <v>490</v>
      </c>
      <c r="F118" s="261" t="s">
        <v>1152</v>
      </c>
      <c r="G118" s="262">
        <f>VLOOKUP(C118,TECNICAS!$E$12:$K$117,7,FALSE)</f>
        <v>80</v>
      </c>
      <c r="H118" s="260" t="s">
        <v>76</v>
      </c>
    </row>
    <row r="119" spans="1:8" x14ac:dyDescent="0.25">
      <c r="A119" s="260" t="s">
        <v>76</v>
      </c>
      <c r="B119" s="62" t="s">
        <v>481</v>
      </c>
      <c r="C119" s="62" t="s">
        <v>762</v>
      </c>
      <c r="D119" s="261" t="s">
        <v>490</v>
      </c>
      <c r="E119" s="261" t="s">
        <v>490</v>
      </c>
      <c r="F119" s="261" t="s">
        <v>1152</v>
      </c>
      <c r="G119" s="262">
        <f>VLOOKUP(C119,TECNICAS!$E$12:$K$117,7,FALSE)</f>
        <v>80</v>
      </c>
      <c r="H119" s="260" t="s">
        <v>76</v>
      </c>
    </row>
    <row r="120" spans="1:8" x14ac:dyDescent="0.25">
      <c r="A120" s="260" t="s">
        <v>76</v>
      </c>
      <c r="B120" s="62" t="s">
        <v>776</v>
      </c>
      <c r="C120" s="62" t="s">
        <v>770</v>
      </c>
      <c r="D120" s="261" t="s">
        <v>490</v>
      </c>
      <c r="E120" s="261" t="s">
        <v>490</v>
      </c>
      <c r="F120" s="261" t="s">
        <v>1152</v>
      </c>
      <c r="G120" s="262">
        <f>VLOOKUP(C120,TECNICAS!$E$12:$K$117,7,FALSE)</f>
        <v>60</v>
      </c>
      <c r="H120" s="260" t="s">
        <v>76</v>
      </c>
    </row>
    <row r="121" spans="1:8" x14ac:dyDescent="0.25">
      <c r="A121" s="260" t="s">
        <v>66</v>
      </c>
      <c r="B121" s="62" t="s">
        <v>1160</v>
      </c>
      <c r="C121" s="62" t="s">
        <v>770</v>
      </c>
      <c r="D121" s="261" t="s">
        <v>490</v>
      </c>
      <c r="E121" s="261" t="s">
        <v>490</v>
      </c>
      <c r="F121" s="261" t="s">
        <v>1152</v>
      </c>
      <c r="G121" s="262">
        <f>VLOOKUP(C121,TECNICAS!$E$12:$K$117,7,FALSE)</f>
        <v>60</v>
      </c>
      <c r="H121" s="260" t="s">
        <v>66</v>
      </c>
    </row>
    <row r="122" spans="1:8" x14ac:dyDescent="0.25">
      <c r="A122" s="260" t="s">
        <v>70</v>
      </c>
      <c r="B122" s="62" t="s">
        <v>1161</v>
      </c>
      <c r="C122" s="62" t="s">
        <v>770</v>
      </c>
      <c r="D122" s="261" t="s">
        <v>490</v>
      </c>
      <c r="E122" s="261" t="s">
        <v>490</v>
      </c>
      <c r="F122" s="261" t="s">
        <v>1152</v>
      </c>
      <c r="G122" s="262">
        <f>VLOOKUP(C122,TECNICAS!$E$12:$K$117,7,FALSE)</f>
        <v>60</v>
      </c>
      <c r="H122" s="260" t="s">
        <v>70</v>
      </c>
    </row>
    <row r="123" spans="1:8" x14ac:dyDescent="0.25">
      <c r="A123" s="260" t="s">
        <v>76</v>
      </c>
      <c r="B123" s="30" t="s">
        <v>776</v>
      </c>
      <c r="C123" s="62" t="s">
        <v>775</v>
      </c>
      <c r="D123" s="261" t="s">
        <v>490</v>
      </c>
      <c r="E123" s="261" t="s">
        <v>490</v>
      </c>
      <c r="F123" s="261" t="s">
        <v>1152</v>
      </c>
      <c r="G123" s="262">
        <f>VLOOKUP(C123,TECNICAS!$E$12:$K$117,7,FALSE)</f>
        <v>60</v>
      </c>
      <c r="H123" s="260" t="s">
        <v>76</v>
      </c>
    </row>
    <row r="124" spans="1:8" x14ac:dyDescent="0.25">
      <c r="A124" s="260" t="s">
        <v>76</v>
      </c>
      <c r="B124" s="62" t="s">
        <v>776</v>
      </c>
      <c r="C124" s="62" t="s">
        <v>780</v>
      </c>
      <c r="D124" s="261" t="s">
        <v>490</v>
      </c>
      <c r="E124" s="261" t="s">
        <v>490</v>
      </c>
      <c r="F124" s="261" t="s">
        <v>1152</v>
      </c>
      <c r="G124" s="262">
        <f>VLOOKUP(C124,TECNICAS!$E$12:$K$117,7,FALSE)</f>
        <v>80</v>
      </c>
      <c r="H124" s="260" t="s">
        <v>76</v>
      </c>
    </row>
    <row r="125" spans="1:8" x14ac:dyDescent="0.25">
      <c r="A125" s="260" t="s">
        <v>70</v>
      </c>
      <c r="B125" s="62" t="s">
        <v>1161</v>
      </c>
      <c r="C125" s="62" t="s">
        <v>780</v>
      </c>
      <c r="D125" s="261" t="s">
        <v>490</v>
      </c>
      <c r="E125" s="261" t="s">
        <v>490</v>
      </c>
      <c r="F125" s="261" t="s">
        <v>1152</v>
      </c>
      <c r="G125" s="262">
        <f>VLOOKUP(C125,TECNICAS!$E$12:$K$117,7,FALSE)</f>
        <v>80</v>
      </c>
      <c r="H125" s="260" t="s">
        <v>70</v>
      </c>
    </row>
    <row r="126" spans="1:8" x14ac:dyDescent="0.25">
      <c r="A126" s="260" t="s">
        <v>76</v>
      </c>
      <c r="B126" s="30" t="s">
        <v>776</v>
      </c>
      <c r="C126" s="62" t="s">
        <v>785</v>
      </c>
      <c r="D126" s="261" t="s">
        <v>490</v>
      </c>
      <c r="E126" s="261" t="s">
        <v>490</v>
      </c>
      <c r="F126" s="261" t="s">
        <v>1152</v>
      </c>
      <c r="G126" s="262">
        <f>VLOOKUP(C126,TECNICAS!$E$12:$K$117,7,FALSE)</f>
        <v>100</v>
      </c>
      <c r="H126" s="260" t="s">
        <v>76</v>
      </c>
    </row>
    <row r="127" spans="1:8" x14ac:dyDescent="0.25">
      <c r="A127" s="260" t="s">
        <v>76</v>
      </c>
      <c r="B127" s="62" t="s">
        <v>1156</v>
      </c>
      <c r="C127" s="62" t="s">
        <v>792</v>
      </c>
      <c r="D127" s="261" t="s">
        <v>490</v>
      </c>
      <c r="E127" s="261" t="s">
        <v>490</v>
      </c>
      <c r="F127" s="261" t="s">
        <v>1152</v>
      </c>
      <c r="G127" s="262">
        <f>VLOOKUP(C127,TECNICAS!$E$12:$K$117,7,FALSE)</f>
        <v>60</v>
      </c>
      <c r="H127" s="260" t="s">
        <v>76</v>
      </c>
    </row>
    <row r="128" spans="1:8" x14ac:dyDescent="0.25">
      <c r="A128" s="260" t="s">
        <v>76</v>
      </c>
      <c r="B128" s="62" t="s">
        <v>899</v>
      </c>
      <c r="C128" s="62" t="s">
        <v>792</v>
      </c>
      <c r="D128" s="261" t="s">
        <v>490</v>
      </c>
      <c r="E128" s="261" t="s">
        <v>490</v>
      </c>
      <c r="F128" s="261" t="s">
        <v>1152</v>
      </c>
      <c r="G128" s="262">
        <f>VLOOKUP(C128,TECNICAS!$E$12:$K$117,7,FALSE)</f>
        <v>60</v>
      </c>
      <c r="H128" s="260" t="s">
        <v>76</v>
      </c>
    </row>
    <row r="129" spans="1:8" x14ac:dyDescent="0.25">
      <c r="A129" s="260" t="s">
        <v>76</v>
      </c>
      <c r="B129" s="62" t="s">
        <v>1155</v>
      </c>
      <c r="C129" s="62" t="s">
        <v>792</v>
      </c>
      <c r="D129" s="261" t="s">
        <v>490</v>
      </c>
      <c r="E129" s="261" t="s">
        <v>490</v>
      </c>
      <c r="F129" s="261" t="s">
        <v>1152</v>
      </c>
      <c r="G129" s="262">
        <f>VLOOKUP(C129,TECNICAS!$E$12:$K$117,7,FALSE)</f>
        <v>60</v>
      </c>
      <c r="H129" s="260" t="s">
        <v>76</v>
      </c>
    </row>
    <row r="130" spans="1:8" x14ac:dyDescent="0.25">
      <c r="A130" s="260" t="s">
        <v>66</v>
      </c>
      <c r="B130" s="62" t="s">
        <v>1162</v>
      </c>
      <c r="C130" s="62" t="s">
        <v>792</v>
      </c>
      <c r="D130" s="261" t="s">
        <v>490</v>
      </c>
      <c r="E130" s="261" t="s">
        <v>490</v>
      </c>
      <c r="F130" s="261" t="s">
        <v>1152</v>
      </c>
      <c r="G130" s="262">
        <f>VLOOKUP(C130,TECNICAS!$E$12:$K$117,7,FALSE)</f>
        <v>60</v>
      </c>
      <c r="H130" s="260" t="s">
        <v>66</v>
      </c>
    </row>
    <row r="131" spans="1:8" x14ac:dyDescent="0.25">
      <c r="A131" s="260" t="s">
        <v>67</v>
      </c>
      <c r="B131" s="62" t="s">
        <v>507</v>
      </c>
      <c r="C131" s="62" t="s">
        <v>800</v>
      </c>
      <c r="D131" s="261" t="s">
        <v>490</v>
      </c>
      <c r="E131" s="261" t="s">
        <v>490</v>
      </c>
      <c r="F131" s="261" t="s">
        <v>1152</v>
      </c>
      <c r="G131" s="262">
        <f>VLOOKUP(C131,TECNICAS!$E$12:$K$117,7,FALSE)</f>
        <v>40</v>
      </c>
      <c r="H131" s="260" t="s">
        <v>67</v>
      </c>
    </row>
    <row r="132" spans="1:8" x14ac:dyDescent="0.25">
      <c r="A132" s="260" t="s">
        <v>67</v>
      </c>
      <c r="B132" s="62" t="s">
        <v>1163</v>
      </c>
      <c r="C132" s="62" t="s">
        <v>800</v>
      </c>
      <c r="D132" s="261" t="s">
        <v>490</v>
      </c>
      <c r="E132" s="261" t="s">
        <v>490</v>
      </c>
      <c r="F132" s="261" t="s">
        <v>1152</v>
      </c>
      <c r="G132" s="262">
        <f>VLOOKUP(C132,TECNICAS!$E$12:$K$117,7,FALSE)</f>
        <v>40</v>
      </c>
      <c r="H132" s="260" t="s">
        <v>67</v>
      </c>
    </row>
    <row r="133" spans="1:8" x14ac:dyDescent="0.25">
      <c r="A133" s="260" t="s">
        <v>76</v>
      </c>
      <c r="B133" s="62" t="s">
        <v>501</v>
      </c>
      <c r="C133" s="62" t="s">
        <v>800</v>
      </c>
      <c r="D133" s="261" t="s">
        <v>490</v>
      </c>
      <c r="E133" s="261" t="s">
        <v>490</v>
      </c>
      <c r="F133" s="261" t="s">
        <v>1152</v>
      </c>
      <c r="G133" s="262">
        <f>VLOOKUP(C133,TECNICAS!$E$12:$K$117,7,FALSE)</f>
        <v>40</v>
      </c>
      <c r="H133" s="260" t="s">
        <v>76</v>
      </c>
    </row>
    <row r="134" spans="1:8" x14ac:dyDescent="0.25">
      <c r="A134" s="260" t="s">
        <v>66</v>
      </c>
      <c r="B134" s="62" t="s">
        <v>1164</v>
      </c>
      <c r="C134" s="62" t="s">
        <v>800</v>
      </c>
      <c r="D134" s="261" t="s">
        <v>490</v>
      </c>
      <c r="E134" s="261" t="s">
        <v>490</v>
      </c>
      <c r="F134" s="261" t="s">
        <v>1152</v>
      </c>
      <c r="G134" s="262">
        <f>VLOOKUP(C134,TECNICAS!$E$12:$K$117,7,FALSE)</f>
        <v>40</v>
      </c>
      <c r="H134" s="260" t="s">
        <v>66</v>
      </c>
    </row>
    <row r="135" spans="1:8" x14ac:dyDescent="0.25">
      <c r="A135" s="260" t="s">
        <v>70</v>
      </c>
      <c r="B135" s="62" t="s">
        <v>1165</v>
      </c>
      <c r="C135" s="62" t="s">
        <v>800</v>
      </c>
      <c r="D135" s="261" t="s">
        <v>490</v>
      </c>
      <c r="E135" s="261" t="s">
        <v>490</v>
      </c>
      <c r="F135" s="261" t="s">
        <v>1152</v>
      </c>
      <c r="G135" s="262">
        <f>VLOOKUP(C135,TECNICAS!$E$12:$K$117,7,FALSE)</f>
        <v>40</v>
      </c>
      <c r="H135" s="260" t="s">
        <v>70</v>
      </c>
    </row>
    <row r="136" spans="1:8" x14ac:dyDescent="0.25">
      <c r="A136" s="260" t="s">
        <v>76</v>
      </c>
      <c r="B136" s="62" t="s">
        <v>899</v>
      </c>
      <c r="C136" s="62" t="s">
        <v>805</v>
      </c>
      <c r="D136" s="261" t="s">
        <v>490</v>
      </c>
      <c r="E136" s="261" t="s">
        <v>490</v>
      </c>
      <c r="F136" s="261" t="s">
        <v>1152</v>
      </c>
      <c r="G136" s="262">
        <f>VLOOKUP(C136,TECNICAS!$E$12:$K$117,7,FALSE)</f>
        <v>100</v>
      </c>
      <c r="H136" s="260" t="s">
        <v>76</v>
      </c>
    </row>
    <row r="137" spans="1:8" x14ac:dyDescent="0.25">
      <c r="A137" s="260" t="s">
        <v>76</v>
      </c>
      <c r="B137" s="62" t="s">
        <v>1155</v>
      </c>
      <c r="C137" s="62" t="s">
        <v>805</v>
      </c>
      <c r="D137" s="261" t="s">
        <v>490</v>
      </c>
      <c r="E137" s="261" t="s">
        <v>490</v>
      </c>
      <c r="F137" s="261" t="s">
        <v>1152</v>
      </c>
      <c r="G137" s="262">
        <f>VLOOKUP(C137,TECNICAS!$E$12:$K$117,7,FALSE)</f>
        <v>100</v>
      </c>
      <c r="H137" s="260" t="s">
        <v>76</v>
      </c>
    </row>
    <row r="138" spans="1:8" x14ac:dyDescent="0.25">
      <c r="A138" s="260" t="s">
        <v>76</v>
      </c>
      <c r="B138" s="62" t="s">
        <v>324</v>
      </c>
      <c r="C138" s="62" t="s">
        <v>821</v>
      </c>
      <c r="D138" s="261" t="s">
        <v>490</v>
      </c>
      <c r="E138" s="261" t="s">
        <v>490</v>
      </c>
      <c r="F138" s="261" t="s">
        <v>1152</v>
      </c>
      <c r="G138" s="262">
        <f>VLOOKUP(C138,TECNICAS!$E$12:$K$117,7,FALSE)</f>
        <v>60</v>
      </c>
      <c r="H138" s="260" t="s">
        <v>76</v>
      </c>
    </row>
    <row r="139" spans="1:8" x14ac:dyDescent="0.25">
      <c r="A139" s="260" t="s">
        <v>76</v>
      </c>
      <c r="B139" s="62" t="s">
        <v>1166</v>
      </c>
      <c r="C139" s="62" t="s">
        <v>821</v>
      </c>
      <c r="D139" s="261" t="s">
        <v>490</v>
      </c>
      <c r="E139" s="261" t="s">
        <v>490</v>
      </c>
      <c r="F139" s="261" t="s">
        <v>1152</v>
      </c>
      <c r="G139" s="262">
        <f>VLOOKUP(C139,TECNICAS!$E$12:$K$117,7,FALSE)</f>
        <v>60</v>
      </c>
      <c r="H139" s="260" t="s">
        <v>76</v>
      </c>
    </row>
    <row r="140" spans="1:8" x14ac:dyDescent="0.25">
      <c r="A140" s="260" t="s">
        <v>76</v>
      </c>
      <c r="B140" s="62" t="s">
        <v>1149</v>
      </c>
      <c r="C140" s="62" t="s">
        <v>821</v>
      </c>
      <c r="D140" s="261" t="s">
        <v>490</v>
      </c>
      <c r="E140" s="261" t="s">
        <v>490</v>
      </c>
      <c r="F140" s="261" t="s">
        <v>1152</v>
      </c>
      <c r="G140" s="262">
        <f>VLOOKUP(C140,TECNICAS!$E$12:$K$117,7,FALSE)</f>
        <v>60</v>
      </c>
      <c r="H140" s="260" t="s">
        <v>76</v>
      </c>
    </row>
    <row r="141" spans="1:8" x14ac:dyDescent="0.25">
      <c r="A141" s="260" t="s">
        <v>76</v>
      </c>
      <c r="B141" s="62" t="s">
        <v>1167</v>
      </c>
      <c r="C141" s="62" t="s">
        <v>821</v>
      </c>
      <c r="D141" s="261" t="s">
        <v>490</v>
      </c>
      <c r="E141" s="261" t="s">
        <v>490</v>
      </c>
      <c r="F141" s="261" t="s">
        <v>1152</v>
      </c>
      <c r="G141" s="262">
        <f>VLOOKUP(C141,TECNICAS!$E$12:$K$117,7,FALSE)</f>
        <v>60</v>
      </c>
      <c r="H141" s="260" t="s">
        <v>76</v>
      </c>
    </row>
    <row r="142" spans="1:8" x14ac:dyDescent="0.25">
      <c r="A142" s="260" t="s">
        <v>76</v>
      </c>
      <c r="B142" s="62" t="s">
        <v>1166</v>
      </c>
      <c r="C142" s="62" t="s">
        <v>832</v>
      </c>
      <c r="D142" s="261" t="s">
        <v>490</v>
      </c>
      <c r="E142" s="261" t="s">
        <v>490</v>
      </c>
      <c r="F142" s="261" t="s">
        <v>1152</v>
      </c>
      <c r="G142" s="262">
        <f>VLOOKUP(C142,TECNICAS!$E$12:$K$117,7,FALSE)</f>
        <v>80</v>
      </c>
      <c r="H142" s="260" t="s">
        <v>76</v>
      </c>
    </row>
    <row r="143" spans="1:8" x14ac:dyDescent="0.25">
      <c r="A143" s="260" t="s">
        <v>76</v>
      </c>
      <c r="B143" s="62" t="s">
        <v>341</v>
      </c>
      <c r="C143" s="62" t="s">
        <v>832</v>
      </c>
      <c r="D143" s="261" t="s">
        <v>490</v>
      </c>
      <c r="E143" s="261" t="s">
        <v>490</v>
      </c>
      <c r="F143" s="261" t="s">
        <v>1152</v>
      </c>
      <c r="G143" s="262">
        <f>VLOOKUP(C143,TECNICAS!$E$12:$K$117,7,FALSE)</f>
        <v>80</v>
      </c>
      <c r="H143" s="260" t="s">
        <v>76</v>
      </c>
    </row>
    <row r="144" spans="1:8" x14ac:dyDescent="0.25">
      <c r="A144" s="260" t="s">
        <v>67</v>
      </c>
      <c r="B144" s="62" t="s">
        <v>1168</v>
      </c>
      <c r="C144" s="62" t="s">
        <v>841</v>
      </c>
      <c r="D144" s="261" t="s">
        <v>490</v>
      </c>
      <c r="E144" s="261" t="s">
        <v>490</v>
      </c>
      <c r="F144" s="261" t="s">
        <v>1152</v>
      </c>
      <c r="G144" s="262">
        <f>VLOOKUP(C144,TECNICAS!$E$12:$K$117,7,FALSE)</f>
        <v>80</v>
      </c>
      <c r="H144" s="260" t="s">
        <v>67</v>
      </c>
    </row>
    <row r="145" spans="1:8" x14ac:dyDescent="0.25">
      <c r="A145" s="260" t="s">
        <v>76</v>
      </c>
      <c r="B145" s="62" t="s">
        <v>1166</v>
      </c>
      <c r="C145" s="62" t="s">
        <v>841</v>
      </c>
      <c r="D145" s="261" t="s">
        <v>490</v>
      </c>
      <c r="E145" s="261" t="s">
        <v>490</v>
      </c>
      <c r="F145" s="261" t="s">
        <v>1152</v>
      </c>
      <c r="G145" s="262">
        <f>VLOOKUP(C145,TECNICAS!$E$12:$K$117,7,FALSE)</f>
        <v>80</v>
      </c>
      <c r="H145" s="260" t="s">
        <v>76</v>
      </c>
    </row>
    <row r="146" spans="1:8" x14ac:dyDescent="0.25">
      <c r="A146" s="260" t="s">
        <v>76</v>
      </c>
      <c r="B146" s="62" t="s">
        <v>324</v>
      </c>
      <c r="C146" s="62" t="s">
        <v>841</v>
      </c>
      <c r="D146" s="261" t="s">
        <v>490</v>
      </c>
      <c r="E146" s="261" t="s">
        <v>490</v>
      </c>
      <c r="F146" s="261" t="s">
        <v>1152</v>
      </c>
      <c r="G146" s="262">
        <f>VLOOKUP(C146,TECNICAS!$E$12:$K$117,7,FALSE)</f>
        <v>80</v>
      </c>
      <c r="H146" s="260" t="s">
        <v>76</v>
      </c>
    </row>
    <row r="147" spans="1:8" x14ac:dyDescent="0.25">
      <c r="A147" s="260" t="s">
        <v>76</v>
      </c>
      <c r="B147" s="62" t="s">
        <v>1149</v>
      </c>
      <c r="C147" s="62" t="s">
        <v>841</v>
      </c>
      <c r="D147" s="261" t="s">
        <v>490</v>
      </c>
      <c r="E147" s="261" t="s">
        <v>490</v>
      </c>
      <c r="F147" s="261" t="s">
        <v>1152</v>
      </c>
      <c r="G147" s="262">
        <f>VLOOKUP(C147,TECNICAS!$E$12:$K$117,7,FALSE)</f>
        <v>80</v>
      </c>
      <c r="H147" s="260" t="s">
        <v>76</v>
      </c>
    </row>
    <row r="148" spans="1:8" x14ac:dyDescent="0.25">
      <c r="A148" s="260" t="s">
        <v>76</v>
      </c>
      <c r="B148" s="62" t="s">
        <v>341</v>
      </c>
      <c r="C148" s="62" t="s">
        <v>841</v>
      </c>
      <c r="D148" s="261" t="s">
        <v>490</v>
      </c>
      <c r="E148" s="261" t="s">
        <v>490</v>
      </c>
      <c r="F148" s="261" t="s">
        <v>1152</v>
      </c>
      <c r="G148" s="262">
        <f>VLOOKUP(C148,TECNICAS!$E$12:$K$117,7,FALSE)</f>
        <v>80</v>
      </c>
      <c r="H148" s="260" t="s">
        <v>76</v>
      </c>
    </row>
    <row r="149" spans="1:8" x14ac:dyDescent="0.25">
      <c r="A149" s="260" t="s">
        <v>76</v>
      </c>
      <c r="B149" s="62" t="s">
        <v>1167</v>
      </c>
      <c r="C149" s="62" t="s">
        <v>841</v>
      </c>
      <c r="D149" s="261" t="s">
        <v>490</v>
      </c>
      <c r="E149" s="261" t="s">
        <v>490</v>
      </c>
      <c r="F149" s="261" t="s">
        <v>1152</v>
      </c>
      <c r="G149" s="262">
        <f>VLOOKUP(C149,TECNICAS!$E$12:$K$117,7,FALSE)</f>
        <v>80</v>
      </c>
      <c r="H149" s="260" t="s">
        <v>76</v>
      </c>
    </row>
    <row r="150" spans="1:8" x14ac:dyDescent="0.25">
      <c r="A150" s="260" t="s">
        <v>76</v>
      </c>
      <c r="B150" s="62" t="s">
        <v>1149</v>
      </c>
      <c r="C150" s="62" t="s">
        <v>852</v>
      </c>
      <c r="D150" s="261" t="s">
        <v>490</v>
      </c>
      <c r="E150" s="261" t="s">
        <v>490</v>
      </c>
      <c r="F150" s="261" t="s">
        <v>1152</v>
      </c>
      <c r="G150" s="262">
        <f>VLOOKUP(C150,TECNICAS!$E$12:$K$117,7,FALSE)</f>
        <v>60</v>
      </c>
      <c r="H150" s="260" t="s">
        <v>76</v>
      </c>
    </row>
    <row r="151" spans="1:8" x14ac:dyDescent="0.25">
      <c r="A151" s="260" t="s">
        <v>76</v>
      </c>
      <c r="B151" s="62" t="s">
        <v>341</v>
      </c>
      <c r="C151" s="62" t="s">
        <v>852</v>
      </c>
      <c r="D151" s="261" t="s">
        <v>490</v>
      </c>
      <c r="E151" s="261" t="s">
        <v>490</v>
      </c>
      <c r="F151" s="261" t="s">
        <v>1152</v>
      </c>
      <c r="G151" s="262">
        <f>VLOOKUP(C151,TECNICAS!$E$12:$K$117,7,FALSE)</f>
        <v>60</v>
      </c>
      <c r="H151" s="260" t="s">
        <v>76</v>
      </c>
    </row>
    <row r="152" spans="1:8" x14ac:dyDescent="0.25">
      <c r="A152" s="260" t="s">
        <v>76</v>
      </c>
      <c r="B152" s="30" t="s">
        <v>341</v>
      </c>
      <c r="C152" s="62" t="s">
        <v>858</v>
      </c>
      <c r="D152" s="261" t="s">
        <v>490</v>
      </c>
      <c r="E152" s="261" t="s">
        <v>490</v>
      </c>
      <c r="F152" s="261" t="s">
        <v>1152</v>
      </c>
      <c r="G152" s="262">
        <f>VLOOKUP(C152,TECNICAS!$E$12:$K$117,7,FALSE)</f>
        <v>40</v>
      </c>
      <c r="H152" s="260" t="s">
        <v>76</v>
      </c>
    </row>
    <row r="153" spans="1:8" x14ac:dyDescent="0.25">
      <c r="A153" s="260" t="s">
        <v>76</v>
      </c>
      <c r="B153" s="261" t="s">
        <v>868</v>
      </c>
      <c r="C153" s="62" t="s">
        <v>867</v>
      </c>
      <c r="D153" s="261" t="s">
        <v>490</v>
      </c>
      <c r="E153" s="261" t="s">
        <v>490</v>
      </c>
      <c r="F153" s="261" t="s">
        <v>1152</v>
      </c>
      <c r="G153" s="262">
        <f>VLOOKUP(C153,TECNICAS!$E$12:$K$117,7,FALSE)</f>
        <v>80</v>
      </c>
      <c r="H153" s="260" t="s">
        <v>76</v>
      </c>
    </row>
    <row r="154" spans="1:8" x14ac:dyDescent="0.25">
      <c r="A154" s="260" t="s">
        <v>76</v>
      </c>
      <c r="B154" s="204" t="s">
        <v>1149</v>
      </c>
      <c r="C154" s="62" t="s">
        <v>873</v>
      </c>
      <c r="D154" s="261" t="s">
        <v>490</v>
      </c>
      <c r="E154" s="261" t="s">
        <v>490</v>
      </c>
      <c r="F154" s="261" t="s">
        <v>1152</v>
      </c>
      <c r="G154" s="262">
        <f>VLOOKUP(C154,TECNICAS!$E$12:$K$117,7,FALSE)</f>
        <v>60</v>
      </c>
      <c r="H154" s="260" t="s">
        <v>76</v>
      </c>
    </row>
    <row r="155" spans="1:8" x14ac:dyDescent="0.25">
      <c r="A155" s="260" t="s">
        <v>76</v>
      </c>
      <c r="B155" s="204" t="s">
        <v>341</v>
      </c>
      <c r="C155" s="62" t="s">
        <v>873</v>
      </c>
      <c r="D155" s="261" t="s">
        <v>490</v>
      </c>
      <c r="E155" s="261" t="s">
        <v>490</v>
      </c>
      <c r="F155" s="261" t="s">
        <v>1152</v>
      </c>
      <c r="G155" s="262">
        <f>VLOOKUP(C155,TECNICAS!$E$12:$K$117,7,FALSE)</f>
        <v>60</v>
      </c>
      <c r="H155" s="260" t="s">
        <v>76</v>
      </c>
    </row>
    <row r="156" spans="1:8" x14ac:dyDescent="0.25">
      <c r="A156" s="260" t="s">
        <v>76</v>
      </c>
      <c r="B156" s="204" t="s">
        <v>1156</v>
      </c>
      <c r="C156" s="62" t="s">
        <v>873</v>
      </c>
      <c r="D156" s="261" t="s">
        <v>490</v>
      </c>
      <c r="E156" s="261" t="s">
        <v>490</v>
      </c>
      <c r="F156" s="261" t="s">
        <v>1152</v>
      </c>
      <c r="G156" s="262">
        <f>VLOOKUP(C156,TECNICAS!$E$12:$K$117,7,FALSE)</f>
        <v>60</v>
      </c>
      <c r="H156" s="260" t="s">
        <v>76</v>
      </c>
    </row>
    <row r="157" spans="1:8" x14ac:dyDescent="0.25">
      <c r="A157" s="260" t="s">
        <v>76</v>
      </c>
      <c r="B157" s="204" t="s">
        <v>1149</v>
      </c>
      <c r="C157" s="62" t="s">
        <v>879</v>
      </c>
      <c r="D157" s="261" t="s">
        <v>490</v>
      </c>
      <c r="E157" s="261" t="s">
        <v>490</v>
      </c>
      <c r="F157" s="261" t="s">
        <v>1152</v>
      </c>
      <c r="G157" s="262">
        <f>VLOOKUP(C157,TECNICAS!$E$12:$K$117,7,FALSE)</f>
        <v>60</v>
      </c>
      <c r="H157" s="260" t="s">
        <v>76</v>
      </c>
    </row>
    <row r="158" spans="1:8" x14ac:dyDescent="0.25">
      <c r="A158" s="260" t="s">
        <v>76</v>
      </c>
      <c r="B158" s="204" t="s">
        <v>341</v>
      </c>
      <c r="C158" s="62" t="s">
        <v>879</v>
      </c>
      <c r="D158" s="261" t="s">
        <v>490</v>
      </c>
      <c r="E158" s="261" t="s">
        <v>490</v>
      </c>
      <c r="F158" s="261" t="s">
        <v>1152</v>
      </c>
      <c r="G158" s="262">
        <f>VLOOKUP(C158,TECNICAS!$E$12:$K$117,7,FALSE)</f>
        <v>60</v>
      </c>
      <c r="H158" s="260" t="s">
        <v>76</v>
      </c>
    </row>
    <row r="159" spans="1:8" x14ac:dyDescent="0.25">
      <c r="A159" s="260" t="s">
        <v>76</v>
      </c>
      <c r="B159" s="204" t="s">
        <v>1156</v>
      </c>
      <c r="C159" s="62" t="s">
        <v>879</v>
      </c>
      <c r="D159" s="261" t="s">
        <v>490</v>
      </c>
      <c r="E159" s="261" t="s">
        <v>490</v>
      </c>
      <c r="F159" s="261" t="s">
        <v>1152</v>
      </c>
      <c r="G159" s="262">
        <f>VLOOKUP(C159,TECNICAS!$E$12:$K$117,7,FALSE)</f>
        <v>60</v>
      </c>
      <c r="H159" s="260" t="s">
        <v>76</v>
      </c>
    </row>
    <row r="160" spans="1:8" x14ac:dyDescent="0.25">
      <c r="A160" s="260" t="s">
        <v>76</v>
      </c>
      <c r="B160" s="261" t="s">
        <v>868</v>
      </c>
      <c r="C160" s="62" t="s">
        <v>888</v>
      </c>
      <c r="D160" s="261" t="s">
        <v>490</v>
      </c>
      <c r="E160" s="261" t="s">
        <v>490</v>
      </c>
      <c r="F160" s="261" t="s">
        <v>1152</v>
      </c>
      <c r="G160" s="262">
        <f>VLOOKUP(C160,TECNICAS!$E$12:$K$117,7,FALSE)</f>
        <v>100</v>
      </c>
      <c r="H160" s="260" t="s">
        <v>76</v>
      </c>
    </row>
    <row r="161" spans="1:8" x14ac:dyDescent="0.25">
      <c r="A161" s="260" t="s">
        <v>76</v>
      </c>
      <c r="B161" s="204" t="s">
        <v>899</v>
      </c>
      <c r="C161" s="62" t="s">
        <v>893</v>
      </c>
      <c r="D161" s="261" t="s">
        <v>490</v>
      </c>
      <c r="E161" s="261" t="s">
        <v>490</v>
      </c>
      <c r="F161" s="261" t="s">
        <v>1152</v>
      </c>
      <c r="G161" s="262">
        <f>VLOOKUP(C161,TECNICAS!$E$12:$K$117,7,FALSE)</f>
        <v>100</v>
      </c>
      <c r="H161" s="260" t="s">
        <v>76</v>
      </c>
    </row>
    <row r="162" spans="1:8" x14ac:dyDescent="0.25">
      <c r="A162" s="260" t="s">
        <v>76</v>
      </c>
      <c r="B162" s="204" t="s">
        <v>1155</v>
      </c>
      <c r="C162" s="62" t="s">
        <v>893</v>
      </c>
      <c r="D162" s="261" t="s">
        <v>490</v>
      </c>
      <c r="E162" s="261" t="s">
        <v>490</v>
      </c>
      <c r="F162" s="261" t="s">
        <v>1152</v>
      </c>
      <c r="G162" s="262">
        <f>VLOOKUP(C162,TECNICAS!$E$12:$K$117,7,FALSE)</f>
        <v>100</v>
      </c>
      <c r="H162" s="260" t="s">
        <v>76</v>
      </c>
    </row>
    <row r="163" spans="1:8" x14ac:dyDescent="0.25">
      <c r="A163" s="260" t="s">
        <v>76</v>
      </c>
      <c r="B163" s="261" t="s">
        <v>899</v>
      </c>
      <c r="C163" s="62" t="s">
        <v>898</v>
      </c>
      <c r="D163" s="261" t="s">
        <v>490</v>
      </c>
      <c r="E163" s="261" t="s">
        <v>490</v>
      </c>
      <c r="F163" s="261" t="s">
        <v>1152</v>
      </c>
      <c r="G163" s="262">
        <f>VLOOKUP(C163,TECNICAS!$E$12:$K$117,7,FALSE)</f>
        <v>80</v>
      </c>
      <c r="H163" s="260" t="s">
        <v>76</v>
      </c>
    </row>
    <row r="164" spans="1:8" x14ac:dyDescent="0.25">
      <c r="A164" s="260" t="s">
        <v>76</v>
      </c>
      <c r="B164" s="261" t="s">
        <v>899</v>
      </c>
      <c r="C164" s="62" t="s">
        <v>904</v>
      </c>
      <c r="D164" s="261" t="s">
        <v>490</v>
      </c>
      <c r="E164" s="261" t="s">
        <v>490</v>
      </c>
      <c r="F164" s="261" t="s">
        <v>1152</v>
      </c>
      <c r="G164" s="262">
        <f>VLOOKUP(C164,TECNICAS!$E$12:$K$117,7,FALSE)</f>
        <v>80</v>
      </c>
      <c r="H164" s="260" t="s">
        <v>76</v>
      </c>
    </row>
    <row r="165" spans="1:8" x14ac:dyDescent="0.25">
      <c r="A165" s="260" t="s">
        <v>76</v>
      </c>
      <c r="B165" s="261" t="s">
        <v>868</v>
      </c>
      <c r="C165" s="62" t="s">
        <v>909</v>
      </c>
      <c r="D165" s="261" t="s">
        <v>490</v>
      </c>
      <c r="E165" s="261" t="s">
        <v>490</v>
      </c>
      <c r="F165" s="261" t="s">
        <v>1152</v>
      </c>
      <c r="G165" s="262">
        <f>VLOOKUP(C165,TECNICAS!$E$12:$K$117,7,FALSE)</f>
        <v>80</v>
      </c>
      <c r="H165" s="260" t="s">
        <v>76</v>
      </c>
    </row>
    <row r="166" spans="1:8" x14ac:dyDescent="0.25">
      <c r="A166" s="260" t="s">
        <v>66</v>
      </c>
      <c r="B166" s="261" t="s">
        <v>920</v>
      </c>
      <c r="C166" s="62" t="s">
        <v>919</v>
      </c>
      <c r="D166" s="261" t="s">
        <v>490</v>
      </c>
      <c r="E166" s="261" t="s">
        <v>490</v>
      </c>
      <c r="F166" s="261" t="s">
        <v>1152</v>
      </c>
      <c r="G166" s="262">
        <f>VLOOKUP(C166,TECNICAS!$E$12:$K$117,7,FALSE)</f>
        <v>80</v>
      </c>
      <c r="H166" s="260" t="s">
        <v>66</v>
      </c>
    </row>
    <row r="167" spans="1:8" x14ac:dyDescent="0.25">
      <c r="A167" s="260" t="s">
        <v>66</v>
      </c>
      <c r="B167" s="261" t="s">
        <v>926</v>
      </c>
      <c r="C167" s="62" t="s">
        <v>925</v>
      </c>
      <c r="D167" s="261" t="s">
        <v>490</v>
      </c>
      <c r="E167" s="261" t="s">
        <v>490</v>
      </c>
      <c r="F167" s="261" t="s">
        <v>1152</v>
      </c>
      <c r="G167" s="262">
        <f>VLOOKUP(C167,TECNICAS!$E$12:$K$117,7,FALSE)</f>
        <v>80</v>
      </c>
      <c r="H167" s="260" t="s">
        <v>66</v>
      </c>
    </row>
    <row r="168" spans="1:8" x14ac:dyDescent="0.25">
      <c r="A168" s="260" t="s">
        <v>76</v>
      </c>
      <c r="B168" s="204" t="s">
        <v>1169</v>
      </c>
      <c r="C168" s="62" t="s">
        <v>949</v>
      </c>
      <c r="D168" s="261" t="s">
        <v>490</v>
      </c>
      <c r="E168" s="261" t="s">
        <v>490</v>
      </c>
      <c r="F168" s="261" t="s">
        <v>1152</v>
      </c>
      <c r="G168" s="262">
        <f>VLOOKUP(C168,TECNICAS!$E$12:$K$117,7,FALSE)</f>
        <v>60</v>
      </c>
      <c r="H168" s="260" t="s">
        <v>76</v>
      </c>
    </row>
    <row r="169" spans="1:8" x14ac:dyDescent="0.25">
      <c r="A169" s="260" t="s">
        <v>66</v>
      </c>
      <c r="B169" s="204" t="s">
        <v>1170</v>
      </c>
      <c r="C169" s="62" t="s">
        <v>949</v>
      </c>
      <c r="D169" s="261" t="s">
        <v>490</v>
      </c>
      <c r="E169" s="261" t="s">
        <v>490</v>
      </c>
      <c r="F169" s="261" t="s">
        <v>1152</v>
      </c>
      <c r="G169" s="262">
        <f>VLOOKUP(C169,TECNICAS!$E$12:$K$117,7,FALSE)</f>
        <v>60</v>
      </c>
      <c r="H169" s="260" t="s">
        <v>66</v>
      </c>
    </row>
    <row r="170" spans="1:8" x14ac:dyDescent="0.25">
      <c r="A170" s="260" t="s">
        <v>70</v>
      </c>
      <c r="B170" s="204" t="s">
        <v>1141</v>
      </c>
      <c r="C170" s="62" t="s">
        <v>949</v>
      </c>
      <c r="D170" s="261" t="s">
        <v>490</v>
      </c>
      <c r="E170" s="261" t="s">
        <v>490</v>
      </c>
      <c r="F170" s="261" t="s">
        <v>1152</v>
      </c>
      <c r="G170" s="262">
        <f>VLOOKUP(C170,TECNICAS!$E$12:$K$117,7,FALSE)</f>
        <v>60</v>
      </c>
      <c r="H170" s="260" t="s">
        <v>70</v>
      </c>
    </row>
    <row r="171" spans="1:8" x14ac:dyDescent="0.25">
      <c r="A171" s="260" t="s">
        <v>66</v>
      </c>
      <c r="B171" s="261" t="s">
        <v>956</v>
      </c>
      <c r="C171" s="62" t="s">
        <v>955</v>
      </c>
      <c r="D171" s="261" t="s">
        <v>490</v>
      </c>
      <c r="E171" s="261" t="s">
        <v>490</v>
      </c>
      <c r="F171" s="261" t="s">
        <v>1152</v>
      </c>
      <c r="G171" s="262">
        <f>VLOOKUP(C171,TECNICAS!$E$12:$K$117,7,FALSE)</f>
        <v>60</v>
      </c>
      <c r="H171" s="260" t="s">
        <v>66</v>
      </c>
    </row>
    <row r="172" spans="1:8" x14ac:dyDescent="0.25">
      <c r="A172" s="260" t="s">
        <v>70</v>
      </c>
      <c r="B172" s="261" t="s">
        <v>297</v>
      </c>
      <c r="C172" s="62" t="s">
        <v>961</v>
      </c>
      <c r="D172" s="261" t="s">
        <v>490</v>
      </c>
      <c r="E172" s="261" t="s">
        <v>490</v>
      </c>
      <c r="F172" s="261" t="s">
        <v>1152</v>
      </c>
      <c r="G172" s="262">
        <f>VLOOKUP(C172,TECNICAS!$E$12:$K$117,7,FALSE)</f>
        <v>60</v>
      </c>
      <c r="H172" s="260" t="s">
        <v>70</v>
      </c>
    </row>
    <row r="173" spans="1:8" x14ac:dyDescent="0.25">
      <c r="A173" s="260" t="s">
        <v>66</v>
      </c>
      <c r="B173" s="129" t="s">
        <v>1170</v>
      </c>
      <c r="C173" s="62" t="s">
        <v>966</v>
      </c>
      <c r="D173" s="261" t="s">
        <v>490</v>
      </c>
      <c r="E173" s="261" t="s">
        <v>490</v>
      </c>
      <c r="F173" s="261" t="s">
        <v>1152</v>
      </c>
      <c r="G173" s="262">
        <f>VLOOKUP(C173,TECNICAS!$E$12:$K$117,7,FALSE)</f>
        <v>60</v>
      </c>
      <c r="H173" s="260" t="s">
        <v>66</v>
      </c>
    </row>
    <row r="174" spans="1:8" x14ac:dyDescent="0.25">
      <c r="A174" s="260" t="s">
        <v>70</v>
      </c>
      <c r="B174" s="129" t="s">
        <v>1171</v>
      </c>
      <c r="C174" s="62" t="s">
        <v>966</v>
      </c>
      <c r="D174" s="261" t="s">
        <v>490</v>
      </c>
      <c r="E174" s="261" t="s">
        <v>490</v>
      </c>
      <c r="F174" s="261" t="s">
        <v>1152</v>
      </c>
      <c r="G174" s="262">
        <f>VLOOKUP(C174,TECNICAS!$E$12:$K$117,7,FALSE)</f>
        <v>60</v>
      </c>
      <c r="H174" s="260" t="s">
        <v>70</v>
      </c>
    </row>
    <row r="175" spans="1:8" x14ac:dyDescent="0.25">
      <c r="A175" s="260" t="s">
        <v>70</v>
      </c>
      <c r="B175" s="204" t="s">
        <v>1172</v>
      </c>
      <c r="C175" s="62" t="s">
        <v>973</v>
      </c>
      <c r="D175" s="261" t="s">
        <v>490</v>
      </c>
      <c r="E175" s="261" t="s">
        <v>490</v>
      </c>
      <c r="F175" s="261" t="s">
        <v>1152</v>
      </c>
      <c r="G175" s="262">
        <f>VLOOKUP(C175,TECNICAS!$E$12:$K$117,7,FALSE)</f>
        <v>60</v>
      </c>
      <c r="H175" s="260" t="s">
        <v>70</v>
      </c>
    </row>
    <row r="176" spans="1:8" x14ac:dyDescent="0.25">
      <c r="A176" s="260" t="s">
        <v>70</v>
      </c>
      <c r="B176" s="204" t="s">
        <v>1161</v>
      </c>
      <c r="C176" s="62" t="s">
        <v>973</v>
      </c>
      <c r="D176" s="261" t="s">
        <v>490</v>
      </c>
      <c r="E176" s="261" t="s">
        <v>490</v>
      </c>
      <c r="F176" s="261" t="s">
        <v>1152</v>
      </c>
      <c r="G176" s="262">
        <f>VLOOKUP(C176,TECNICAS!$E$12:$K$117,7,FALSE)</f>
        <v>60</v>
      </c>
      <c r="H176" s="260" t="s">
        <v>70</v>
      </c>
    </row>
    <row r="177" spans="1:8" x14ac:dyDescent="0.25">
      <c r="A177" s="260" t="s">
        <v>70</v>
      </c>
      <c r="B177" s="204" t="s">
        <v>1158</v>
      </c>
      <c r="C177" s="62" t="s">
        <v>973</v>
      </c>
      <c r="D177" s="261" t="s">
        <v>490</v>
      </c>
      <c r="E177" s="261" t="s">
        <v>490</v>
      </c>
      <c r="F177" s="261" t="s">
        <v>1152</v>
      </c>
      <c r="G177" s="262">
        <f>VLOOKUP(C177,TECNICAS!$E$12:$K$117,7,FALSE)</f>
        <v>60</v>
      </c>
      <c r="H177" s="260" t="s">
        <v>70</v>
      </c>
    </row>
    <row r="178" spans="1:8" x14ac:dyDescent="0.25">
      <c r="A178" s="260" t="s">
        <v>69</v>
      </c>
      <c r="B178" s="204" t="s">
        <v>1173</v>
      </c>
      <c r="C178" s="62" t="s">
        <v>973</v>
      </c>
      <c r="D178" s="261" t="s">
        <v>490</v>
      </c>
      <c r="E178" s="261" t="s">
        <v>490</v>
      </c>
      <c r="F178" s="261" t="s">
        <v>1152</v>
      </c>
      <c r="G178" s="262">
        <f>VLOOKUP(C178,TECNICAS!$E$12:$K$117,7,FALSE)</f>
        <v>60</v>
      </c>
      <c r="H178" s="260" t="s">
        <v>69</v>
      </c>
    </row>
    <row r="179" spans="1:8" x14ac:dyDescent="0.25">
      <c r="A179" s="260" t="s">
        <v>66</v>
      </c>
      <c r="B179" s="204" t="s">
        <v>1174</v>
      </c>
      <c r="C179" s="62" t="s">
        <v>979</v>
      </c>
      <c r="D179" s="261" t="s">
        <v>490</v>
      </c>
      <c r="E179" s="261" t="s">
        <v>490</v>
      </c>
      <c r="F179" s="261" t="s">
        <v>1152</v>
      </c>
      <c r="G179" s="262">
        <f>VLOOKUP(C179,TECNICAS!$E$12:$K$117,7,FALSE)</f>
        <v>60</v>
      </c>
      <c r="H179" s="260" t="s">
        <v>66</v>
      </c>
    </row>
    <row r="180" spans="1:8" x14ac:dyDescent="0.25">
      <c r="A180" s="260" t="s">
        <v>70</v>
      </c>
      <c r="B180" s="204" t="s">
        <v>1175</v>
      </c>
      <c r="C180" s="62" t="s">
        <v>979</v>
      </c>
      <c r="D180" s="261" t="s">
        <v>490</v>
      </c>
      <c r="E180" s="261" t="s">
        <v>490</v>
      </c>
      <c r="F180" s="261" t="s">
        <v>1152</v>
      </c>
      <c r="G180" s="262">
        <f>VLOOKUP(C180,TECNICAS!$E$12:$K$117,7,FALSE)</f>
        <v>60</v>
      </c>
      <c r="H180" s="260" t="s">
        <v>70</v>
      </c>
    </row>
    <row r="181" spans="1:8" x14ac:dyDescent="0.25">
      <c r="A181" s="260" t="s">
        <v>70</v>
      </c>
      <c r="B181" s="204" t="s">
        <v>1176</v>
      </c>
      <c r="C181" s="62" t="s">
        <v>979</v>
      </c>
      <c r="D181" s="261" t="s">
        <v>490</v>
      </c>
      <c r="E181" s="261" t="s">
        <v>490</v>
      </c>
      <c r="F181" s="261" t="s">
        <v>1152</v>
      </c>
      <c r="G181" s="262">
        <f>VLOOKUP(C181,TECNICAS!$E$12:$K$117,7,FALSE)</f>
        <v>60</v>
      </c>
      <c r="H181" s="260" t="s">
        <v>70</v>
      </c>
    </row>
    <row r="182" spans="1:8" x14ac:dyDescent="0.25">
      <c r="A182" s="260" t="s">
        <v>70</v>
      </c>
      <c r="B182" s="261" t="s">
        <v>987</v>
      </c>
      <c r="C182" s="62" t="s">
        <v>985</v>
      </c>
      <c r="D182" s="261" t="s">
        <v>490</v>
      </c>
      <c r="E182" s="261" t="s">
        <v>490</v>
      </c>
      <c r="F182" s="261" t="s">
        <v>1152</v>
      </c>
      <c r="G182" s="262">
        <f>VLOOKUP(C182,TECNICAS!$E$12:$K$117,7,FALSE)</f>
        <v>40</v>
      </c>
      <c r="H182" s="260" t="s">
        <v>70</v>
      </c>
    </row>
    <row r="183" spans="1:8" x14ac:dyDescent="0.25">
      <c r="A183" s="260" t="s">
        <v>67</v>
      </c>
      <c r="B183" s="62" t="s">
        <v>460</v>
      </c>
      <c r="C183" s="30" t="s">
        <v>444</v>
      </c>
      <c r="D183" s="261" t="s">
        <v>490</v>
      </c>
      <c r="E183" s="261" t="s">
        <v>490</v>
      </c>
      <c r="F183" s="261" t="s">
        <v>1062</v>
      </c>
      <c r="G183" s="262">
        <f>VLOOKUP(C183,ADMINISTRATIVAS!$F$12:$L$76,7,FALSE)</f>
        <v>20</v>
      </c>
      <c r="H183" s="260" t="s">
        <v>67</v>
      </c>
    </row>
    <row r="184" spans="1:8" x14ac:dyDescent="0.25">
      <c r="A184" s="260" t="s">
        <v>76</v>
      </c>
      <c r="B184" s="62" t="s">
        <v>1169</v>
      </c>
      <c r="C184" s="30" t="s">
        <v>444</v>
      </c>
      <c r="D184" s="261" t="s">
        <v>490</v>
      </c>
      <c r="E184" s="261" t="s">
        <v>490</v>
      </c>
      <c r="F184" s="261" t="s">
        <v>1062</v>
      </c>
      <c r="G184" s="262">
        <f>VLOOKUP(C184,ADMINISTRATIVAS!$F$12:$L$76,7,FALSE)</f>
        <v>20</v>
      </c>
      <c r="H184" s="260" t="s">
        <v>76</v>
      </c>
    </row>
    <row r="185" spans="1:8" x14ac:dyDescent="0.25">
      <c r="A185" s="260" t="s">
        <v>67</v>
      </c>
      <c r="B185" s="62" t="s">
        <v>460</v>
      </c>
      <c r="C185" s="30" t="s">
        <v>448</v>
      </c>
      <c r="D185" s="261" t="s">
        <v>490</v>
      </c>
      <c r="E185" s="261" t="s">
        <v>490</v>
      </c>
      <c r="F185" s="261" t="s">
        <v>1062</v>
      </c>
      <c r="G185" s="262">
        <f>VLOOKUP(C185,ADMINISTRATIVAS!$F$12:$L$76,7,FALSE)</f>
        <v>20</v>
      </c>
      <c r="H185" s="260" t="s">
        <v>67</v>
      </c>
    </row>
    <row r="186" spans="1:8" x14ac:dyDescent="0.25">
      <c r="A186" s="260" t="s">
        <v>76</v>
      </c>
      <c r="B186" s="62" t="s">
        <v>481</v>
      </c>
      <c r="C186" s="30" t="s">
        <v>448</v>
      </c>
      <c r="D186" s="261" t="s">
        <v>490</v>
      </c>
      <c r="E186" s="261" t="s">
        <v>490</v>
      </c>
      <c r="F186" s="261" t="s">
        <v>1062</v>
      </c>
      <c r="G186" s="262">
        <f>VLOOKUP(C186,ADMINISTRATIVAS!$F$12:$L$76,7,FALSE)</f>
        <v>20</v>
      </c>
      <c r="H186" s="260" t="s">
        <v>76</v>
      </c>
    </row>
    <row r="187" spans="1:8" x14ac:dyDescent="0.25">
      <c r="A187" s="260" t="s">
        <v>76</v>
      </c>
      <c r="B187" s="62" t="s">
        <v>1169</v>
      </c>
      <c r="C187" s="30" t="s">
        <v>448</v>
      </c>
      <c r="D187" s="261" t="s">
        <v>490</v>
      </c>
      <c r="E187" s="261" t="s">
        <v>490</v>
      </c>
      <c r="F187" s="261" t="s">
        <v>1062</v>
      </c>
      <c r="G187" s="262">
        <f>VLOOKUP(C187,ADMINISTRATIVAS!$F$12:$L$76,7,FALSE)</f>
        <v>20</v>
      </c>
      <c r="H187" s="260" t="s">
        <v>76</v>
      </c>
    </row>
    <row r="188" spans="1:8" x14ac:dyDescent="0.25">
      <c r="A188" s="260" t="s">
        <v>76</v>
      </c>
      <c r="B188" s="62" t="s">
        <v>1169</v>
      </c>
      <c r="C188" s="30" t="s">
        <v>448</v>
      </c>
      <c r="D188" s="261" t="s">
        <v>490</v>
      </c>
      <c r="E188" s="261" t="s">
        <v>490</v>
      </c>
      <c r="F188" s="261" t="s">
        <v>1062</v>
      </c>
      <c r="G188" s="262">
        <f>VLOOKUP(C188,ADMINISTRATIVAS!$F$12:$L$76,7,FALSE)</f>
        <v>20</v>
      </c>
      <c r="H188" s="260" t="s">
        <v>76</v>
      </c>
    </row>
    <row r="189" spans="1:8" x14ac:dyDescent="0.25">
      <c r="A189" s="260" t="s">
        <v>76</v>
      </c>
      <c r="B189" s="62" t="s">
        <v>481</v>
      </c>
      <c r="C189" s="30" t="s">
        <v>451</v>
      </c>
      <c r="D189" s="261" t="s">
        <v>490</v>
      </c>
      <c r="E189" s="261" t="s">
        <v>490</v>
      </c>
      <c r="F189" s="261" t="s">
        <v>1062</v>
      </c>
      <c r="G189" s="262">
        <f>VLOOKUP(C189,ADMINISTRATIVAS!$F$12:$L$76,7,FALSE)</f>
        <v>20</v>
      </c>
      <c r="H189" s="260" t="s">
        <v>76</v>
      </c>
    </row>
    <row r="190" spans="1:8" x14ac:dyDescent="0.25">
      <c r="A190" s="260" t="s">
        <v>76</v>
      </c>
      <c r="B190" s="62" t="s">
        <v>1177</v>
      </c>
      <c r="C190" s="30" t="s">
        <v>451</v>
      </c>
      <c r="D190" s="261" t="s">
        <v>490</v>
      </c>
      <c r="E190" s="261" t="s">
        <v>490</v>
      </c>
      <c r="F190" s="261" t="s">
        <v>1062</v>
      </c>
      <c r="G190" s="262">
        <f>VLOOKUP(C190,ADMINISTRATIVAS!$F$12:$L$76,7,FALSE)</f>
        <v>20</v>
      </c>
      <c r="H190" s="260" t="s">
        <v>76</v>
      </c>
    </row>
    <row r="191" spans="1:8" x14ac:dyDescent="0.25">
      <c r="A191" s="260" t="s">
        <v>67</v>
      </c>
      <c r="B191" s="30" t="s">
        <v>460</v>
      </c>
      <c r="C191" s="30" t="s">
        <v>459</v>
      </c>
      <c r="D191" s="261" t="s">
        <v>490</v>
      </c>
      <c r="E191" s="261" t="s">
        <v>490</v>
      </c>
      <c r="F191" s="261" t="s">
        <v>1062</v>
      </c>
      <c r="G191" s="262">
        <f>VLOOKUP(C191,ADMINISTRATIVAS!$F$12:$L$76,7,FALSE)</f>
        <v>80</v>
      </c>
      <c r="H191" s="260" t="s">
        <v>67</v>
      </c>
    </row>
    <row r="192" spans="1:8" x14ac:dyDescent="0.25">
      <c r="A192" s="260" t="s">
        <v>67</v>
      </c>
      <c r="B192" s="261" t="s">
        <v>467</v>
      </c>
      <c r="C192" s="30" t="s">
        <v>466</v>
      </c>
      <c r="D192" s="261" t="s">
        <v>490</v>
      </c>
      <c r="E192" s="261" t="s">
        <v>490</v>
      </c>
      <c r="F192" s="261" t="s">
        <v>1062</v>
      </c>
      <c r="G192" s="262">
        <f>VLOOKUP(C192,ADMINISTRATIVAS!$F$12:$L$76,7,FALSE)</f>
        <v>75</v>
      </c>
      <c r="H192" s="260" t="s">
        <v>67</v>
      </c>
    </row>
    <row r="193" spans="1:8" x14ac:dyDescent="0.25">
      <c r="A193" s="260" t="s">
        <v>76</v>
      </c>
      <c r="B193" s="261" t="s">
        <v>481</v>
      </c>
      <c r="C193" s="30" t="s">
        <v>480</v>
      </c>
      <c r="D193" s="261" t="s">
        <v>490</v>
      </c>
      <c r="E193" s="261" t="s">
        <v>490</v>
      </c>
      <c r="F193" s="261" t="s">
        <v>1062</v>
      </c>
      <c r="G193" s="262">
        <f>VLOOKUP(C193,ADMINISTRATIVAS!$F$12:$L$76,7,FALSE)</f>
        <v>80</v>
      </c>
      <c r="H193" s="260" t="s">
        <v>76</v>
      </c>
    </row>
    <row r="194" spans="1:8" x14ac:dyDescent="0.25">
      <c r="A194" s="260" t="s">
        <v>66</v>
      </c>
      <c r="B194" s="261" t="s">
        <v>487</v>
      </c>
      <c r="C194" s="30" t="s">
        <v>486</v>
      </c>
      <c r="D194" s="261" t="s">
        <v>490</v>
      </c>
      <c r="E194" s="261" t="s">
        <v>490</v>
      </c>
      <c r="F194" s="261" t="s">
        <v>1062</v>
      </c>
      <c r="G194" s="262">
        <f>VLOOKUP(C194,ADMINISTRATIVAS!$F$12:$L$76,7,FALSE)</f>
        <v>80</v>
      </c>
      <c r="H194" s="260" t="s">
        <v>66</v>
      </c>
    </row>
    <row r="195" spans="1:8" x14ac:dyDescent="0.25">
      <c r="A195" s="260" t="s">
        <v>76</v>
      </c>
      <c r="B195" s="261" t="s">
        <v>501</v>
      </c>
      <c r="C195" s="30" t="s">
        <v>500</v>
      </c>
      <c r="D195" s="261" t="s">
        <v>490</v>
      </c>
      <c r="E195" s="261" t="s">
        <v>490</v>
      </c>
      <c r="F195" s="261" t="s">
        <v>1062</v>
      </c>
      <c r="G195" s="262">
        <f>VLOOKUP(C195,ADMINISTRATIVAS!$F$12:$L$76,7,FALSE)</f>
        <v>60</v>
      </c>
      <c r="H195" s="260" t="s">
        <v>76</v>
      </c>
    </row>
    <row r="196" spans="1:8" x14ac:dyDescent="0.25">
      <c r="A196" s="260" t="s">
        <v>67</v>
      </c>
      <c r="B196" s="261" t="s">
        <v>507</v>
      </c>
      <c r="C196" s="30" t="s">
        <v>506</v>
      </c>
      <c r="D196" s="261" t="s">
        <v>490</v>
      </c>
      <c r="E196" s="261" t="s">
        <v>490</v>
      </c>
      <c r="F196" s="261" t="s">
        <v>1062</v>
      </c>
      <c r="G196" s="262">
        <f>VLOOKUP(C196,ADMINISTRATIVAS!$F$12:$L$76,7,FALSE)</f>
        <v>20</v>
      </c>
      <c r="H196" s="260" t="s">
        <v>67</v>
      </c>
    </row>
    <row r="197" spans="1:8" x14ac:dyDescent="0.25">
      <c r="A197" s="260" t="s">
        <v>67</v>
      </c>
      <c r="B197" s="261" t="s">
        <v>1178</v>
      </c>
      <c r="C197" s="30" t="s">
        <v>512</v>
      </c>
      <c r="D197" s="261" t="s">
        <v>490</v>
      </c>
      <c r="E197" s="261" t="s">
        <v>490</v>
      </c>
      <c r="F197" s="261" t="s">
        <v>1062</v>
      </c>
      <c r="G197" s="262">
        <f>VLOOKUP(C197,ADMINISTRATIVAS!$F$12:$L$76,7,FALSE)</f>
        <v>80</v>
      </c>
      <c r="H197" s="260" t="s">
        <v>67</v>
      </c>
    </row>
    <row r="198" spans="1:8" x14ac:dyDescent="0.25">
      <c r="A198" s="260" t="s">
        <v>67</v>
      </c>
      <c r="B198" s="261" t="s">
        <v>1178</v>
      </c>
      <c r="C198" s="30" t="s">
        <v>516</v>
      </c>
      <c r="D198" s="261" t="s">
        <v>490</v>
      </c>
      <c r="E198" s="261" t="s">
        <v>490</v>
      </c>
      <c r="F198" s="261" t="s">
        <v>1062</v>
      </c>
      <c r="G198" s="262">
        <f>VLOOKUP(C198,ADMINISTRATIVAS!$F$12:$L$76,7,FALSE)</f>
        <v>60</v>
      </c>
      <c r="H198" s="260" t="s">
        <v>67</v>
      </c>
    </row>
    <row r="199" spans="1:8" x14ac:dyDescent="0.25">
      <c r="A199" s="260" t="s">
        <v>76</v>
      </c>
      <c r="B199" s="261" t="s">
        <v>1154</v>
      </c>
      <c r="C199" s="30" t="s">
        <v>512</v>
      </c>
      <c r="D199" s="261" t="s">
        <v>490</v>
      </c>
      <c r="E199" s="261" t="s">
        <v>490</v>
      </c>
      <c r="F199" s="261" t="s">
        <v>1062</v>
      </c>
      <c r="G199" s="262">
        <f>VLOOKUP(C199,ADMINISTRATIVAS!$F$12:$L$76,7,FALSE)</f>
        <v>80</v>
      </c>
      <c r="H199" s="260" t="s">
        <v>76</v>
      </c>
    </row>
    <row r="200" spans="1:8" x14ac:dyDescent="0.25">
      <c r="A200" s="260" t="s">
        <v>76</v>
      </c>
      <c r="B200" s="261" t="s">
        <v>1154</v>
      </c>
      <c r="C200" s="30" t="s">
        <v>516</v>
      </c>
      <c r="D200" s="261" t="s">
        <v>490</v>
      </c>
      <c r="E200" s="261" t="s">
        <v>490</v>
      </c>
      <c r="F200" s="261" t="s">
        <v>1062</v>
      </c>
      <c r="G200" s="262">
        <f>VLOOKUP(C200,ADMINISTRATIVAS!$F$12:$L$76,7,FALSE)</f>
        <v>60</v>
      </c>
      <c r="H200" s="260" t="s">
        <v>76</v>
      </c>
    </row>
    <row r="201" spans="1:8" ht="15.75" thickBot="1" x14ac:dyDescent="0.3">
      <c r="A201" s="264" t="s">
        <v>66</v>
      </c>
      <c r="B201" s="265" t="s">
        <v>920</v>
      </c>
      <c r="C201" s="266" t="s">
        <v>516</v>
      </c>
      <c r="D201" s="265" t="s">
        <v>490</v>
      </c>
      <c r="E201" s="265" t="s">
        <v>490</v>
      </c>
      <c r="F201" s="265" t="s">
        <v>1062</v>
      </c>
      <c r="G201" s="262">
        <f>VLOOKUP(C201,ADMINISTRATIVAS!$F$12:$L$76,7,FALSE)</f>
        <v>60</v>
      </c>
      <c r="H201" s="264" t="s">
        <v>66</v>
      </c>
    </row>
  </sheetData>
  <mergeCells count="4">
    <mergeCell ref="A1:B9"/>
    <mergeCell ref="C1:F4"/>
    <mergeCell ref="C5:F9"/>
    <mergeCell ref="G1:H9"/>
  </mergeCells>
  <dataValidations count="1">
    <dataValidation type="list" allowBlank="1" showInputMessage="1" showErrorMessage="1" sqref="G13:G25" xr:uid="{17DA84B5-4CC5-4C19-A775-426DA3AB6084}">
      <formula1>$I$3:$I$8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Gráficos</vt:lpstr>
      </vt:variant>
      <vt:variant>
        <vt:i4>1</vt:i4>
      </vt:variant>
    </vt:vector>
  </HeadingPairs>
  <TitlesOfParts>
    <vt:vector size="10" baseType="lpstr">
      <vt:lpstr>PORTADA</vt:lpstr>
      <vt:lpstr>ESCALA DE EVALUACION</vt:lpstr>
      <vt:lpstr>LEVANTAMIENTO DE INFO.</vt:lpstr>
      <vt:lpstr>AREAS INVOLUCRADAS</vt:lpstr>
      <vt:lpstr>ADMINISTRATIVAS</vt:lpstr>
      <vt:lpstr>TECNICAS</vt:lpstr>
      <vt:lpstr>PHVA</vt:lpstr>
      <vt:lpstr>MADUREZ</vt:lpstr>
      <vt:lpstr>CIBER</vt:lpstr>
      <vt:lpstr>Gráfico1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juanc9010</dc:creator>
  <cp:lastModifiedBy>Carlos Duvan Supanteve Castillo</cp:lastModifiedBy>
  <dcterms:created xsi:type="dcterms:W3CDTF">2017-07-27T15:23:10Z</dcterms:created>
  <dcterms:modified xsi:type="dcterms:W3CDTF">2022-09-29T16:47:42Z</dcterms:modified>
</cp:coreProperties>
</file>