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presupuesto\Desktop\PRESUPUESTO 2022\PLAN 2022\"/>
    </mc:Choice>
  </mc:AlternateContent>
  <bookViews>
    <workbookView showHorizontalScroll="0" showVerticalScroll="0" xWindow="0" yWindow="0" windowWidth="24000" windowHeight="9135"/>
  </bookViews>
  <sheets>
    <sheet name="PLAN ADQUISICIONES 2022" sheetId="2" r:id="rId1"/>
    <sheet name="COMISIONES" sheetId="3" r:id="rId2"/>
    <sheet name="METAS PLAN ESTRATEGICO" sheetId="4" r:id="rId3"/>
    <sheet name="VIÁTICOS" sheetId="5" state="hidden" r:id="rId4"/>
  </sheets>
  <externalReferences>
    <externalReference r:id="rId5"/>
    <externalReference r:id="rId6"/>
  </externalReferences>
  <definedNames>
    <definedName name="_xlnm._FilterDatabase" localSheetId="0" hidden="1">'PLAN ADQUISICIONES 2022'!$A$5:$AJ$171</definedName>
    <definedName name="CPA">[1]Listas!$B$1:$B$19</definedName>
    <definedName name="gasto">[1]Listas!$F$1:$F$7</definedName>
    <definedName name="GRUPO">[1]Listas!$M$1:$M$17</definedName>
    <definedName name="M">[1]Listas!$D$1:$D$4</definedName>
    <definedName name="metas">[2]Listas!$A$1:$A$15</definedName>
    <definedName name="proceso">[1]Listas!$K$1:$K$15</definedName>
    <definedName name="PROYECTO">[1]Listas!$C$1:$C$2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D70" i="2" l="1"/>
  <c r="AD68" i="2"/>
  <c r="AD146" i="2"/>
  <c r="AH146" i="2"/>
  <c r="AL108" i="2"/>
  <c r="AL124" i="2"/>
  <c r="AH67" i="2" l="1"/>
  <c r="AD138" i="2" l="1"/>
  <c r="AH138" i="2"/>
  <c r="AL91" i="2"/>
  <c r="AL80" i="2"/>
  <c r="AL73" i="2"/>
  <c r="AL65" i="2"/>
  <c r="AL64" i="2"/>
  <c r="AL35" i="2"/>
  <c r="AL23" i="2"/>
  <c r="AL52" i="2"/>
  <c r="AL43" i="2"/>
  <c r="AL40" i="2"/>
  <c r="AL28" i="2"/>
  <c r="AL22" i="2"/>
  <c r="AL10" i="2"/>
  <c r="AL7" i="2"/>
  <c r="AL6" i="2"/>
  <c r="AL163" i="2"/>
  <c r="AL155" i="2"/>
  <c r="AL143" i="2"/>
  <c r="AL139" i="2"/>
  <c r="AL156" i="2"/>
  <c r="AL138" i="2"/>
  <c r="AL136" i="2"/>
  <c r="AL133" i="2"/>
  <c r="AL132" i="2"/>
  <c r="AL129" i="2"/>
  <c r="AL128" i="2"/>
  <c r="AL127" i="2"/>
  <c r="AL125" i="2"/>
  <c r="AL123" i="2"/>
  <c r="AL122" i="2"/>
  <c r="AL121" i="2"/>
  <c r="AL109" i="2"/>
  <c r="AL101" i="2"/>
  <c r="AL96" i="2"/>
  <c r="AL93" i="2"/>
  <c r="AD124" i="2" l="1"/>
  <c r="AH124" i="2"/>
  <c r="AH9" i="2" l="1"/>
  <c r="AD9" i="2"/>
  <c r="AH38" i="2"/>
  <c r="AD38" i="2"/>
  <c r="AH39" i="2"/>
  <c r="AD39" i="2"/>
  <c r="AH78" i="2"/>
  <c r="AH35" i="2"/>
  <c r="AD35" i="2"/>
  <c r="AH82" i="2"/>
  <c r="AD82" i="2"/>
  <c r="AH123" i="2"/>
  <c r="AD123" i="2"/>
  <c r="AH157" i="2"/>
  <c r="AD157" i="2"/>
  <c r="AH83" i="2"/>
  <c r="AD83" i="2"/>
  <c r="AH89" i="2"/>
  <c r="AD89" i="2"/>
  <c r="AH58" i="2"/>
  <c r="AD58" i="2"/>
  <c r="AD78" i="2"/>
  <c r="Z78" i="2" l="1"/>
  <c r="AA76" i="2"/>
  <c r="AL74" i="2" l="1"/>
  <c r="AL78" i="2"/>
  <c r="AL92" i="2"/>
  <c r="AL39" i="2"/>
  <c r="AL34" i="2"/>
  <c r="AL38" i="2"/>
  <c r="AL32" i="2"/>
  <c r="AL25" i="2"/>
  <c r="AL44" i="2"/>
  <c r="AL26" i="2"/>
  <c r="AL27" i="2"/>
  <c r="AL24" i="2"/>
  <c r="AL31" i="2"/>
  <c r="AL42" i="2"/>
  <c r="AL30" i="2"/>
  <c r="AL59" i="2"/>
  <c r="AL57" i="2"/>
  <c r="AL60" i="2"/>
  <c r="AL20" i="2"/>
  <c r="AL12" i="2"/>
  <c r="AL11" i="2"/>
  <c r="AL21" i="2" l="1"/>
  <c r="AL16" i="2" l="1"/>
  <c r="AL162" i="2"/>
  <c r="AD148" i="2"/>
  <c r="AH148" i="2"/>
  <c r="AL141" i="2" l="1"/>
  <c r="AL116" i="2"/>
  <c r="AL114" i="2"/>
  <c r="AD50" i="2" l="1"/>
  <c r="AH50" i="2"/>
  <c r="AH162" i="2" l="1"/>
  <c r="AD162" i="2"/>
  <c r="AH116" i="2"/>
  <c r="AD116" i="2"/>
  <c r="AH114" i="2" l="1"/>
  <c r="AD114" i="2"/>
  <c r="AL90" i="2" l="1"/>
  <c r="AL86" i="2"/>
  <c r="AL83" i="2"/>
  <c r="AL29" i="2"/>
  <c r="AL164" i="2"/>
  <c r="AL146" i="2"/>
  <c r="AL158" i="2"/>
  <c r="AH52" i="2"/>
  <c r="AL88" i="2" l="1"/>
  <c r="AL89" i="2"/>
  <c r="AL87" i="2"/>
  <c r="AL82" i="2"/>
  <c r="AL48" i="2"/>
  <c r="AL49" i="2"/>
  <c r="AL50" i="2"/>
  <c r="AL63" i="2"/>
  <c r="AL58" i="2"/>
  <c r="AL19" i="2"/>
  <c r="AL15" i="2"/>
  <c r="AL150" i="2"/>
  <c r="AL135" i="2"/>
  <c r="AL107" i="2"/>
  <c r="AL95" i="2"/>
  <c r="AL113" i="2" l="1"/>
  <c r="AL112" i="2"/>
  <c r="AL98" i="2"/>
  <c r="AH64" i="2"/>
  <c r="AD52" i="2"/>
  <c r="AH150" i="2" l="1"/>
  <c r="AH113" i="2"/>
  <c r="AH98" i="2"/>
  <c r="AD150" i="2"/>
  <c r="AD113" i="2"/>
  <c r="AD98" i="2"/>
  <c r="AH44" i="2"/>
  <c r="AD144" i="2" l="1"/>
  <c r="AH144" i="2"/>
  <c r="AD117" i="2"/>
  <c r="AH117" i="2"/>
  <c r="AB41" i="2"/>
  <c r="AI41" i="2" s="1"/>
  <c r="AA13" i="2"/>
  <c r="AE41" i="2" l="1"/>
  <c r="AL144" i="2" l="1"/>
  <c r="AD147" i="2"/>
  <c r="AD44" i="2"/>
  <c r="AL69" i="2" l="1"/>
  <c r="AL56" i="2"/>
  <c r="AH70" i="2"/>
  <c r="AH68" i="2"/>
  <c r="AL70" i="2"/>
  <c r="AL68" i="2"/>
  <c r="AL37" i="2"/>
  <c r="AL36" i="2"/>
  <c r="AL8" i="2" l="1"/>
  <c r="AL154" i="2"/>
  <c r="AL157" i="2"/>
  <c r="AL117" i="2"/>
  <c r="AL118" i="2"/>
  <c r="AL104" i="2"/>
  <c r="AH95" i="2"/>
  <c r="AD95" i="2"/>
  <c r="AI130" i="2"/>
  <c r="AE130" i="2"/>
  <c r="AD129" i="2"/>
  <c r="AD62" i="2"/>
  <c r="AD56" i="2"/>
  <c r="AD14" i="2"/>
  <c r="AD19" i="2"/>
  <c r="AB134" i="2" l="1"/>
  <c r="AI134" i="2" s="1"/>
  <c r="AB131" i="2"/>
  <c r="AI131" i="2" s="1"/>
  <c r="AB128" i="2"/>
  <c r="AI128" i="2" s="1"/>
  <c r="AA145" i="2"/>
  <c r="AA139" i="2"/>
  <c r="AA118" i="2"/>
  <c r="AA112" i="2"/>
  <c r="AA78" i="2"/>
  <c r="Z76" i="2"/>
  <c r="AE134" i="2" l="1"/>
  <c r="AE128" i="2"/>
  <c r="AE131" i="2"/>
  <c r="AH112" i="2" l="1"/>
  <c r="AD112" i="2" l="1"/>
  <c r="AL9" i="2" l="1"/>
  <c r="AD13" i="2"/>
  <c r="AH8" i="2"/>
  <c r="AD8" i="2"/>
  <c r="AH139" i="2" l="1"/>
  <c r="AH109" i="2"/>
  <c r="AH108" i="2"/>
  <c r="AH101" i="2"/>
  <c r="AH96" i="2"/>
  <c r="AH93" i="2"/>
  <c r="AD64" i="2" l="1"/>
  <c r="Z112" i="2" l="1"/>
  <c r="AA117" i="2"/>
  <c r="Z114" i="2"/>
  <c r="AN174" i="2" l="1"/>
  <c r="AO174" i="2"/>
  <c r="AP174" i="2"/>
  <c r="AQ174" i="2"/>
  <c r="AR174" i="2"/>
  <c r="AS174" i="2"/>
  <c r="AT174" i="2"/>
  <c r="AU174" i="2"/>
  <c r="AV174" i="2"/>
  <c r="AW174" i="2"/>
  <c r="AX174" i="2"/>
  <c r="AY174" i="2"/>
  <c r="AZ174" i="2"/>
  <c r="BA174" i="2"/>
  <c r="BB174" i="2"/>
  <c r="BC174" i="2"/>
  <c r="BD174" i="2"/>
  <c r="BE174" i="2"/>
  <c r="BF174" i="2"/>
  <c r="BG174" i="2"/>
  <c r="BH174" i="2"/>
  <c r="BI174" i="2"/>
  <c r="BJ174" i="2"/>
  <c r="BK174" i="2"/>
  <c r="BL174" i="2"/>
  <c r="BM174" i="2"/>
  <c r="BN174" i="2"/>
  <c r="BO174" i="2"/>
  <c r="BP174" i="2"/>
  <c r="BQ174" i="2"/>
  <c r="BR174" i="2"/>
  <c r="BS174" i="2"/>
  <c r="BT174" i="2"/>
  <c r="BU174" i="2"/>
  <c r="BV174" i="2"/>
  <c r="BW174" i="2"/>
  <c r="BX174" i="2"/>
  <c r="BY174" i="2"/>
  <c r="BZ174" i="2"/>
  <c r="CA174" i="2"/>
  <c r="CB174" i="2"/>
  <c r="CC174" i="2"/>
  <c r="CD174" i="2"/>
  <c r="CE174" i="2"/>
  <c r="CF174" i="2"/>
  <c r="CG174" i="2"/>
  <c r="CH174" i="2"/>
  <c r="CI174" i="2"/>
  <c r="CJ174" i="2"/>
  <c r="CK174" i="2"/>
  <c r="CL174" i="2"/>
  <c r="CM174" i="2"/>
  <c r="CN174" i="2"/>
  <c r="CO174" i="2"/>
  <c r="CP174" i="2"/>
  <c r="CQ174" i="2"/>
  <c r="CR174" i="2"/>
  <c r="CS174" i="2"/>
  <c r="CT174" i="2"/>
  <c r="CU174" i="2"/>
  <c r="CV174" i="2"/>
  <c r="CW174" i="2"/>
  <c r="CX174" i="2"/>
  <c r="CY174" i="2"/>
  <c r="CZ174" i="2"/>
  <c r="DA174" i="2"/>
  <c r="DB174" i="2"/>
  <c r="DC174" i="2"/>
  <c r="DD174" i="2"/>
  <c r="DE174" i="2"/>
  <c r="DF174" i="2"/>
  <c r="DG174" i="2"/>
  <c r="DH174" i="2"/>
  <c r="DI174" i="2"/>
  <c r="DJ174" i="2"/>
  <c r="DK174" i="2"/>
  <c r="DL174" i="2"/>
  <c r="DM174" i="2"/>
  <c r="DN174" i="2"/>
  <c r="DO174" i="2"/>
  <c r="DP174" i="2"/>
  <c r="DQ174" i="2"/>
  <c r="DR174" i="2"/>
  <c r="DS174" i="2"/>
  <c r="DT174" i="2"/>
  <c r="DU174" i="2"/>
  <c r="DV174" i="2"/>
  <c r="DW174" i="2"/>
  <c r="DX174" i="2"/>
  <c r="DY174" i="2"/>
  <c r="DZ174" i="2"/>
  <c r="EA174" i="2"/>
  <c r="EB174" i="2"/>
  <c r="EC174" i="2"/>
  <c r="ED174" i="2"/>
  <c r="EE174" i="2"/>
  <c r="EF174" i="2"/>
  <c r="EG174" i="2"/>
  <c r="EH174" i="2"/>
  <c r="EI174" i="2"/>
  <c r="EJ174" i="2"/>
  <c r="EK174" i="2"/>
  <c r="EL174" i="2"/>
  <c r="EM174" i="2"/>
  <c r="EN174" i="2"/>
  <c r="EO174" i="2"/>
  <c r="EP174" i="2"/>
  <c r="EQ174" i="2"/>
  <c r="ER174" i="2"/>
  <c r="ES174" i="2"/>
  <c r="ET174" i="2"/>
  <c r="EU174" i="2"/>
  <c r="EV174" i="2"/>
  <c r="EW174" i="2"/>
  <c r="EX174" i="2"/>
  <c r="EY174" i="2"/>
  <c r="EZ174" i="2"/>
  <c r="FA174" i="2"/>
  <c r="FB174" i="2"/>
  <c r="FC174" i="2"/>
  <c r="FD174" i="2"/>
  <c r="FE174" i="2"/>
  <c r="FF174" i="2"/>
  <c r="FG174" i="2"/>
  <c r="FH174" i="2"/>
  <c r="FI174" i="2"/>
  <c r="FJ174" i="2"/>
  <c r="FK174" i="2"/>
  <c r="FL174" i="2"/>
  <c r="FM174" i="2"/>
  <c r="FN174" i="2"/>
  <c r="FO174" i="2"/>
  <c r="FP174" i="2"/>
  <c r="FQ174" i="2"/>
  <c r="FR174" i="2"/>
  <c r="FS174" i="2"/>
  <c r="FT174" i="2"/>
  <c r="FU174" i="2"/>
  <c r="FV174" i="2"/>
  <c r="FW174" i="2"/>
  <c r="FX174" i="2"/>
  <c r="FY174" i="2"/>
  <c r="FZ174" i="2"/>
  <c r="GA174" i="2"/>
  <c r="GB174" i="2"/>
  <c r="GC174" i="2"/>
  <c r="GD174" i="2"/>
  <c r="GE174" i="2"/>
  <c r="GF174" i="2"/>
  <c r="GG174" i="2"/>
  <c r="GH174" i="2"/>
  <c r="GI174" i="2"/>
  <c r="GJ174" i="2"/>
  <c r="GK174" i="2"/>
  <c r="GL174" i="2"/>
  <c r="GM174" i="2"/>
  <c r="GN174" i="2"/>
  <c r="GO174" i="2"/>
  <c r="GP174" i="2"/>
  <c r="GQ174" i="2"/>
  <c r="GR174" i="2"/>
  <c r="GS174" i="2"/>
  <c r="GT174" i="2"/>
  <c r="GU174" i="2"/>
  <c r="GV174" i="2"/>
  <c r="GW174" i="2"/>
  <c r="GX174" i="2"/>
  <c r="GY174" i="2"/>
  <c r="GZ174" i="2"/>
  <c r="HA174" i="2"/>
  <c r="HB174" i="2"/>
  <c r="HC174" i="2"/>
  <c r="HD174" i="2"/>
  <c r="HE174" i="2"/>
  <c r="HF174" i="2"/>
  <c r="HG174" i="2"/>
  <c r="HH174" i="2"/>
  <c r="HI174" i="2"/>
  <c r="HJ174" i="2"/>
  <c r="HK174" i="2"/>
  <c r="HL174" i="2"/>
  <c r="HM174" i="2"/>
  <c r="HN174" i="2"/>
  <c r="HO174" i="2"/>
  <c r="HP174" i="2"/>
  <c r="HQ174" i="2"/>
  <c r="HR174" i="2"/>
  <c r="HS174" i="2"/>
  <c r="HT174" i="2"/>
  <c r="HU174" i="2"/>
  <c r="HV174" i="2"/>
  <c r="HW174" i="2"/>
  <c r="HX174" i="2"/>
  <c r="HY174" i="2"/>
  <c r="HZ174" i="2"/>
  <c r="IA174" i="2"/>
  <c r="IB174" i="2"/>
  <c r="IC174" i="2"/>
  <c r="ID174" i="2"/>
  <c r="IE174" i="2"/>
  <c r="IF174" i="2"/>
  <c r="IG174" i="2"/>
  <c r="IH174" i="2"/>
  <c r="II174" i="2"/>
  <c r="IJ174" i="2"/>
  <c r="IK174" i="2"/>
  <c r="IL174" i="2"/>
  <c r="IM174" i="2"/>
  <c r="IN174" i="2"/>
  <c r="IO174" i="2"/>
  <c r="IP174" i="2"/>
  <c r="IQ174" i="2"/>
  <c r="IR174" i="2"/>
  <c r="IS174" i="2"/>
  <c r="IT174" i="2"/>
  <c r="IU174" i="2"/>
  <c r="IV174" i="2"/>
  <c r="IW174" i="2"/>
  <c r="IX174" i="2"/>
  <c r="IY174" i="2"/>
  <c r="IZ174" i="2"/>
  <c r="JA174" i="2"/>
  <c r="JB174" i="2"/>
  <c r="JC174" i="2"/>
  <c r="JD174" i="2"/>
  <c r="JE174" i="2"/>
  <c r="JF174" i="2"/>
  <c r="JG174" i="2"/>
  <c r="JH174" i="2"/>
  <c r="JI174" i="2"/>
  <c r="JJ174" i="2"/>
  <c r="JK174" i="2"/>
  <c r="JL174" i="2"/>
  <c r="JM174" i="2"/>
  <c r="JN174" i="2"/>
  <c r="JO174" i="2"/>
  <c r="JP174" i="2"/>
  <c r="JQ174" i="2"/>
  <c r="JR174" i="2"/>
  <c r="JS174" i="2"/>
  <c r="JT174" i="2"/>
  <c r="JU174" i="2"/>
  <c r="JV174" i="2"/>
  <c r="JW174" i="2"/>
  <c r="JX174" i="2"/>
  <c r="JY174" i="2"/>
  <c r="JZ174" i="2"/>
  <c r="KA174" i="2"/>
  <c r="KB174" i="2"/>
  <c r="KC174" i="2"/>
  <c r="KD174" i="2"/>
  <c r="KE174" i="2"/>
  <c r="KF174" i="2"/>
  <c r="KG174" i="2"/>
  <c r="KH174" i="2"/>
  <c r="KI174" i="2"/>
  <c r="KJ174" i="2"/>
  <c r="KK174" i="2"/>
  <c r="KL174" i="2"/>
  <c r="KM174" i="2"/>
  <c r="KN174" i="2"/>
  <c r="KO174" i="2"/>
  <c r="KP174" i="2"/>
  <c r="KQ174" i="2"/>
  <c r="KR174" i="2"/>
  <c r="KS174" i="2"/>
  <c r="KT174" i="2"/>
  <c r="KU174" i="2"/>
  <c r="KV174" i="2"/>
  <c r="KW174" i="2"/>
  <c r="KX174" i="2"/>
  <c r="KY174" i="2"/>
  <c r="KZ174" i="2"/>
  <c r="LA174" i="2"/>
  <c r="LB174" i="2"/>
  <c r="LC174" i="2"/>
  <c r="LD174" i="2"/>
  <c r="LE174" i="2"/>
  <c r="LF174" i="2"/>
  <c r="LG174" i="2"/>
  <c r="LH174" i="2"/>
  <c r="LI174" i="2"/>
  <c r="LJ174" i="2"/>
  <c r="LK174" i="2"/>
  <c r="LL174" i="2"/>
  <c r="LM174" i="2"/>
  <c r="LN174" i="2"/>
  <c r="LO174" i="2"/>
  <c r="LP174" i="2"/>
  <c r="LQ174" i="2"/>
  <c r="LR174" i="2"/>
  <c r="LS174" i="2"/>
  <c r="LT174" i="2"/>
  <c r="LU174" i="2"/>
  <c r="LV174" i="2"/>
  <c r="LW174" i="2"/>
  <c r="LX174" i="2"/>
  <c r="LY174" i="2"/>
  <c r="LZ174" i="2"/>
  <c r="MA174" i="2"/>
  <c r="MB174" i="2"/>
  <c r="MC174" i="2"/>
  <c r="MD174" i="2"/>
  <c r="ME174" i="2"/>
  <c r="MF174" i="2"/>
  <c r="MG174" i="2"/>
  <c r="MH174" i="2"/>
  <c r="MI174" i="2"/>
  <c r="MJ174" i="2"/>
  <c r="MK174" i="2"/>
  <c r="ML174" i="2"/>
  <c r="MM174" i="2"/>
  <c r="MN174" i="2"/>
  <c r="MO174" i="2"/>
  <c r="MP174" i="2"/>
  <c r="MQ174" i="2"/>
  <c r="MR174" i="2"/>
  <c r="MS174" i="2"/>
  <c r="MT174" i="2"/>
  <c r="MU174" i="2"/>
  <c r="MV174" i="2"/>
  <c r="MW174" i="2"/>
  <c r="MX174" i="2"/>
  <c r="MY174" i="2"/>
  <c r="MZ174" i="2"/>
  <c r="NA174" i="2"/>
  <c r="NB174" i="2"/>
  <c r="NC174" i="2"/>
  <c r="ND174" i="2"/>
  <c r="NE174" i="2"/>
  <c r="NF174" i="2"/>
  <c r="NG174" i="2"/>
  <c r="NH174" i="2"/>
  <c r="NI174" i="2"/>
  <c r="NJ174" i="2"/>
  <c r="NK174" i="2"/>
  <c r="NL174" i="2"/>
  <c r="NM174" i="2"/>
  <c r="NN174" i="2"/>
  <c r="NO174" i="2"/>
  <c r="NP174" i="2"/>
  <c r="NQ174" i="2"/>
  <c r="NR174" i="2"/>
  <c r="NS174" i="2"/>
  <c r="NT174" i="2"/>
  <c r="NU174" i="2"/>
  <c r="NV174" i="2"/>
  <c r="NW174" i="2"/>
  <c r="NX174" i="2"/>
  <c r="NY174" i="2"/>
  <c r="NZ174" i="2"/>
  <c r="OA174" i="2"/>
  <c r="OB174" i="2"/>
  <c r="OC174" i="2"/>
  <c r="OD174" i="2"/>
  <c r="OE174" i="2"/>
  <c r="OF174" i="2"/>
  <c r="OG174" i="2"/>
  <c r="OH174" i="2"/>
  <c r="OI174" i="2"/>
  <c r="OJ174" i="2"/>
  <c r="OK174" i="2"/>
  <c r="OL174" i="2"/>
  <c r="OM174" i="2"/>
  <c r="ON174" i="2"/>
  <c r="OO174" i="2"/>
  <c r="OP174" i="2"/>
  <c r="OQ174" i="2"/>
  <c r="OR174" i="2"/>
  <c r="OS174" i="2"/>
  <c r="OT174" i="2"/>
  <c r="OU174" i="2"/>
  <c r="OV174" i="2"/>
  <c r="OW174" i="2"/>
  <c r="OX174" i="2"/>
  <c r="OY174" i="2"/>
  <c r="OZ174" i="2"/>
  <c r="PA174" i="2"/>
  <c r="PB174" i="2"/>
  <c r="PC174" i="2"/>
  <c r="PD174" i="2"/>
  <c r="PE174" i="2"/>
  <c r="PF174" i="2"/>
  <c r="PG174" i="2"/>
  <c r="PH174" i="2"/>
  <c r="PI174" i="2"/>
  <c r="PJ174" i="2"/>
  <c r="PK174" i="2"/>
  <c r="PL174" i="2"/>
  <c r="PM174" i="2"/>
  <c r="PN174" i="2"/>
  <c r="PO174" i="2"/>
  <c r="PP174" i="2"/>
  <c r="PQ174" i="2"/>
  <c r="PR174" i="2"/>
  <c r="PS174" i="2"/>
  <c r="PT174" i="2"/>
  <c r="PU174" i="2"/>
  <c r="PV174" i="2"/>
  <c r="PW174" i="2"/>
  <c r="PX174" i="2"/>
  <c r="PY174" i="2"/>
  <c r="PZ174" i="2"/>
  <c r="QA174" i="2"/>
  <c r="QB174" i="2"/>
  <c r="QC174" i="2"/>
  <c r="QD174" i="2"/>
  <c r="QE174" i="2"/>
  <c r="QF174" i="2"/>
  <c r="QG174" i="2"/>
  <c r="QH174" i="2"/>
  <c r="QI174" i="2"/>
  <c r="QJ174" i="2"/>
  <c r="QK174" i="2"/>
  <c r="QL174" i="2"/>
  <c r="QM174" i="2"/>
  <c r="QN174" i="2"/>
  <c r="QO174" i="2"/>
  <c r="QP174" i="2"/>
  <c r="QQ174" i="2"/>
  <c r="QR174" i="2"/>
  <c r="QS174" i="2"/>
  <c r="QT174" i="2"/>
  <c r="QU174" i="2"/>
  <c r="QV174" i="2"/>
  <c r="QW174" i="2"/>
  <c r="QX174" i="2"/>
  <c r="QY174" i="2"/>
  <c r="QZ174" i="2"/>
  <c r="RA174" i="2"/>
  <c r="RB174" i="2"/>
  <c r="RC174" i="2"/>
  <c r="RD174" i="2"/>
  <c r="RE174" i="2"/>
  <c r="RF174" i="2"/>
  <c r="RG174" i="2"/>
  <c r="RH174" i="2"/>
  <c r="RI174" i="2"/>
  <c r="RJ174" i="2"/>
  <c r="RK174" i="2"/>
  <c r="RL174" i="2"/>
  <c r="RM174" i="2"/>
  <c r="RN174" i="2"/>
  <c r="RO174" i="2"/>
  <c r="RP174" i="2"/>
  <c r="RQ174" i="2"/>
  <c r="RR174" i="2"/>
  <c r="RS174" i="2"/>
  <c r="RT174" i="2"/>
  <c r="RU174" i="2"/>
  <c r="RV174" i="2"/>
  <c r="RW174" i="2"/>
  <c r="RX174" i="2"/>
  <c r="RY174" i="2"/>
  <c r="RZ174" i="2"/>
  <c r="SA174" i="2"/>
  <c r="SB174" i="2"/>
  <c r="SC174" i="2"/>
  <c r="SD174" i="2"/>
  <c r="SE174" i="2"/>
  <c r="SF174" i="2"/>
  <c r="SG174" i="2"/>
  <c r="SH174" i="2"/>
  <c r="SI174" i="2"/>
  <c r="SJ174" i="2"/>
  <c r="SK174" i="2"/>
  <c r="SL174" i="2"/>
  <c r="SM174" i="2"/>
  <c r="SN174" i="2"/>
  <c r="SO174" i="2"/>
  <c r="SP174" i="2"/>
  <c r="SQ174" i="2"/>
  <c r="SR174" i="2"/>
  <c r="SS174" i="2"/>
  <c r="ST174" i="2"/>
  <c r="SU174" i="2"/>
  <c r="SV174" i="2"/>
  <c r="SW174" i="2"/>
  <c r="SX174" i="2"/>
  <c r="SY174" i="2"/>
  <c r="SZ174" i="2"/>
  <c r="TA174" i="2"/>
  <c r="TB174" i="2"/>
  <c r="TC174" i="2"/>
  <c r="TD174" i="2"/>
  <c r="TE174" i="2"/>
  <c r="TF174" i="2"/>
  <c r="TG174" i="2"/>
  <c r="TH174" i="2"/>
  <c r="TI174" i="2"/>
  <c r="TJ174" i="2"/>
  <c r="TK174" i="2"/>
  <c r="TL174" i="2"/>
  <c r="TM174" i="2"/>
  <c r="TN174" i="2"/>
  <c r="TO174" i="2"/>
  <c r="TP174" i="2"/>
  <c r="TQ174" i="2"/>
  <c r="TR174" i="2"/>
  <c r="TS174" i="2"/>
  <c r="TT174" i="2"/>
  <c r="TU174" i="2"/>
  <c r="TV174" i="2"/>
  <c r="TW174" i="2"/>
  <c r="TX174" i="2"/>
  <c r="TY174" i="2"/>
  <c r="TZ174" i="2"/>
  <c r="UA174" i="2"/>
  <c r="UB174" i="2"/>
  <c r="UC174" i="2"/>
  <c r="UD174" i="2"/>
  <c r="UE174" i="2"/>
  <c r="UF174" i="2"/>
  <c r="UG174" i="2"/>
  <c r="UH174" i="2"/>
  <c r="UI174" i="2"/>
  <c r="UJ174" i="2"/>
  <c r="UK174" i="2"/>
  <c r="UL174" i="2"/>
  <c r="UM174" i="2"/>
  <c r="UN174" i="2"/>
  <c r="UO174" i="2"/>
  <c r="UP174" i="2"/>
  <c r="UQ174" i="2"/>
  <c r="UR174" i="2"/>
  <c r="US174" i="2"/>
  <c r="UT174" i="2"/>
  <c r="UU174" i="2"/>
  <c r="UV174" i="2"/>
  <c r="UW174" i="2"/>
  <c r="UX174" i="2"/>
  <c r="UY174" i="2"/>
  <c r="UZ174" i="2"/>
  <c r="VA174" i="2"/>
  <c r="VB174" i="2"/>
  <c r="VC174" i="2"/>
  <c r="VD174" i="2"/>
  <c r="VE174" i="2"/>
  <c r="VF174" i="2"/>
  <c r="VG174" i="2"/>
  <c r="VH174" i="2"/>
  <c r="VI174" i="2"/>
  <c r="VJ174" i="2"/>
  <c r="VK174" i="2"/>
  <c r="VL174" i="2"/>
  <c r="VM174" i="2"/>
  <c r="VN174" i="2"/>
  <c r="VO174" i="2"/>
  <c r="VP174" i="2"/>
  <c r="VQ174" i="2"/>
  <c r="VR174" i="2"/>
  <c r="VS174" i="2"/>
  <c r="VT174" i="2"/>
  <c r="VU174" i="2"/>
  <c r="VV174" i="2"/>
  <c r="VW174" i="2"/>
  <c r="VX174" i="2"/>
  <c r="VY174" i="2"/>
  <c r="VZ174" i="2"/>
  <c r="WA174" i="2"/>
  <c r="WB174" i="2"/>
  <c r="WC174" i="2"/>
  <c r="WD174" i="2"/>
  <c r="WE174" i="2"/>
  <c r="WF174" i="2"/>
  <c r="WG174" i="2"/>
  <c r="WH174" i="2"/>
  <c r="WI174" i="2"/>
  <c r="WJ174" i="2"/>
  <c r="WK174" i="2"/>
  <c r="WL174" i="2"/>
  <c r="WM174" i="2"/>
  <c r="WN174" i="2"/>
  <c r="WO174" i="2"/>
  <c r="WP174" i="2"/>
  <c r="WQ174" i="2"/>
  <c r="WR174" i="2"/>
  <c r="WS174" i="2"/>
  <c r="WT174" i="2"/>
  <c r="WU174" i="2"/>
  <c r="WV174" i="2"/>
  <c r="WW174" i="2"/>
  <c r="WX174" i="2"/>
  <c r="WY174" i="2"/>
  <c r="WZ174" i="2"/>
  <c r="XA174" i="2"/>
  <c r="XB174" i="2"/>
  <c r="XC174" i="2"/>
  <c r="XD174" i="2"/>
  <c r="XE174" i="2"/>
  <c r="XF174" i="2"/>
  <c r="XG174" i="2"/>
  <c r="XH174" i="2"/>
  <c r="XI174" i="2"/>
  <c r="XJ174" i="2"/>
  <c r="XK174" i="2"/>
  <c r="XL174" i="2"/>
  <c r="XM174" i="2"/>
  <c r="XN174" i="2"/>
  <c r="XO174" i="2"/>
  <c r="XP174" i="2"/>
  <c r="XQ174" i="2"/>
  <c r="XR174" i="2"/>
  <c r="XS174" i="2"/>
  <c r="XT174" i="2"/>
  <c r="XU174" i="2"/>
  <c r="XV174" i="2"/>
  <c r="XW174" i="2"/>
  <c r="XX174" i="2"/>
  <c r="XY174" i="2"/>
  <c r="XZ174" i="2"/>
  <c r="YA174" i="2"/>
  <c r="YB174" i="2"/>
  <c r="YC174" i="2"/>
  <c r="YD174" i="2"/>
  <c r="YE174" i="2"/>
  <c r="YF174" i="2"/>
  <c r="YG174" i="2"/>
  <c r="YH174" i="2"/>
  <c r="YI174" i="2"/>
  <c r="YJ174" i="2"/>
  <c r="YK174" i="2"/>
  <c r="YL174" i="2"/>
  <c r="YM174" i="2"/>
  <c r="YN174" i="2"/>
  <c r="YO174" i="2"/>
  <c r="YP174" i="2"/>
  <c r="YQ174" i="2"/>
  <c r="YR174" i="2"/>
  <c r="YS174" i="2"/>
  <c r="YT174" i="2"/>
  <c r="YU174" i="2"/>
  <c r="YV174" i="2"/>
  <c r="YW174" i="2"/>
  <c r="YX174" i="2"/>
  <c r="YY174" i="2"/>
  <c r="YZ174" i="2"/>
  <c r="ZA174" i="2"/>
  <c r="ZB174" i="2"/>
  <c r="ZC174" i="2"/>
  <c r="ZD174" i="2"/>
  <c r="ZE174" i="2"/>
  <c r="ZF174" i="2"/>
  <c r="ZG174" i="2"/>
  <c r="ZH174" i="2"/>
  <c r="ZI174" i="2"/>
  <c r="ZJ174" i="2"/>
  <c r="ZK174" i="2"/>
  <c r="ZL174" i="2"/>
  <c r="ZM174" i="2"/>
  <c r="ZN174" i="2"/>
  <c r="ZO174" i="2"/>
  <c r="ZP174" i="2"/>
  <c r="ZQ174" i="2"/>
  <c r="ZR174" i="2"/>
  <c r="ZS174" i="2"/>
  <c r="ZT174" i="2"/>
  <c r="ZU174" i="2"/>
  <c r="ZV174" i="2"/>
  <c r="ZW174" i="2"/>
  <c r="ZX174" i="2"/>
  <c r="ZY174" i="2"/>
  <c r="ZZ174" i="2"/>
  <c r="AAA174" i="2"/>
  <c r="AAB174" i="2"/>
  <c r="AAC174" i="2"/>
  <c r="AAD174" i="2"/>
  <c r="AAE174" i="2"/>
  <c r="AAF174" i="2"/>
  <c r="AAG174" i="2"/>
  <c r="AAH174" i="2"/>
  <c r="AAI174" i="2"/>
  <c r="AAJ174" i="2"/>
  <c r="AAK174" i="2"/>
  <c r="AAL174" i="2"/>
  <c r="AAM174" i="2"/>
  <c r="AAN174" i="2"/>
  <c r="AAO174" i="2"/>
  <c r="AAP174" i="2"/>
  <c r="AAQ174" i="2"/>
  <c r="AAR174" i="2"/>
  <c r="AAS174" i="2"/>
  <c r="AAT174" i="2"/>
  <c r="AAU174" i="2"/>
  <c r="AAV174" i="2"/>
  <c r="AAW174" i="2"/>
  <c r="AAX174" i="2"/>
  <c r="AAY174" i="2"/>
  <c r="AAZ174" i="2"/>
  <c r="ABA174" i="2"/>
  <c r="ABB174" i="2"/>
  <c r="ABC174" i="2"/>
  <c r="ABD174" i="2"/>
  <c r="ABE174" i="2"/>
  <c r="ABF174" i="2"/>
  <c r="ABG174" i="2"/>
  <c r="ABH174" i="2"/>
  <c r="ABI174" i="2"/>
  <c r="ABJ174" i="2"/>
  <c r="ABK174" i="2"/>
  <c r="ABL174" i="2"/>
  <c r="ABM174" i="2"/>
  <c r="ABN174" i="2"/>
  <c r="ABO174" i="2"/>
  <c r="ABP174" i="2"/>
  <c r="ABQ174" i="2"/>
  <c r="ABR174" i="2"/>
  <c r="ABS174" i="2"/>
  <c r="ABT174" i="2"/>
  <c r="ABU174" i="2"/>
  <c r="ABV174" i="2"/>
  <c r="ABW174" i="2"/>
  <c r="ABX174" i="2"/>
  <c r="ABY174" i="2"/>
  <c r="ABZ174" i="2"/>
  <c r="ACA174" i="2"/>
  <c r="ACB174" i="2"/>
  <c r="ACC174" i="2"/>
  <c r="ACD174" i="2"/>
  <c r="ACE174" i="2"/>
  <c r="ACF174" i="2"/>
  <c r="ACG174" i="2"/>
  <c r="ACH174" i="2"/>
  <c r="ACI174" i="2"/>
  <c r="ACJ174" i="2"/>
  <c r="ACK174" i="2"/>
  <c r="ACL174" i="2"/>
  <c r="ACM174" i="2"/>
  <c r="ACN174" i="2"/>
  <c r="ACO174" i="2"/>
  <c r="ACP174" i="2"/>
  <c r="ACQ174" i="2"/>
  <c r="ACR174" i="2"/>
  <c r="ACS174" i="2"/>
  <c r="ACT174" i="2"/>
  <c r="ACU174" i="2"/>
  <c r="ACV174" i="2"/>
  <c r="ACW174" i="2"/>
  <c r="ACX174" i="2"/>
  <c r="ACY174" i="2"/>
  <c r="ACZ174" i="2"/>
  <c r="ADA174" i="2"/>
  <c r="ADB174" i="2"/>
  <c r="ADC174" i="2"/>
  <c r="ADD174" i="2"/>
  <c r="ADE174" i="2"/>
  <c r="ADF174" i="2"/>
  <c r="ADG174" i="2"/>
  <c r="ADH174" i="2"/>
  <c r="ADI174" i="2"/>
  <c r="ADJ174" i="2"/>
  <c r="ADK174" i="2"/>
  <c r="ADL174" i="2"/>
  <c r="ADM174" i="2"/>
  <c r="ADN174" i="2"/>
  <c r="ADO174" i="2"/>
  <c r="ADP174" i="2"/>
  <c r="ADQ174" i="2"/>
  <c r="ADR174" i="2"/>
  <c r="ADS174" i="2"/>
  <c r="ADT174" i="2"/>
  <c r="ADU174" i="2"/>
  <c r="ADV174" i="2"/>
  <c r="ADW174" i="2"/>
  <c r="ADX174" i="2"/>
  <c r="ADY174" i="2"/>
  <c r="ADZ174" i="2"/>
  <c r="AEA174" i="2"/>
  <c r="AEB174" i="2"/>
  <c r="AEC174" i="2"/>
  <c r="AED174" i="2"/>
  <c r="AEE174" i="2"/>
  <c r="AEF174" i="2"/>
  <c r="AEG174" i="2"/>
  <c r="AEH174" i="2"/>
  <c r="AEI174" i="2"/>
  <c r="AEJ174" i="2"/>
  <c r="AEK174" i="2"/>
  <c r="AEL174" i="2"/>
  <c r="AEM174" i="2"/>
  <c r="AEN174" i="2"/>
  <c r="AEO174" i="2"/>
  <c r="AEP174" i="2"/>
  <c r="AEQ174" i="2"/>
  <c r="AER174" i="2"/>
  <c r="AES174" i="2"/>
  <c r="AET174" i="2"/>
  <c r="AEU174" i="2"/>
  <c r="AEV174" i="2"/>
  <c r="AEW174" i="2"/>
  <c r="AEX174" i="2"/>
  <c r="AEY174" i="2"/>
  <c r="AEZ174" i="2"/>
  <c r="AFA174" i="2"/>
  <c r="AFB174" i="2"/>
  <c r="AFC174" i="2"/>
  <c r="AFD174" i="2"/>
  <c r="AFE174" i="2"/>
  <c r="AFF174" i="2"/>
  <c r="AFG174" i="2"/>
  <c r="AFH174" i="2"/>
  <c r="AFI174" i="2"/>
  <c r="AFJ174" i="2"/>
  <c r="AFK174" i="2"/>
  <c r="AFL174" i="2"/>
  <c r="AFM174" i="2"/>
  <c r="AFN174" i="2"/>
  <c r="AFO174" i="2"/>
  <c r="AFP174" i="2"/>
  <c r="AFQ174" i="2"/>
  <c r="AFR174" i="2"/>
  <c r="AFS174" i="2"/>
  <c r="AFT174" i="2"/>
  <c r="AFU174" i="2"/>
  <c r="AFV174" i="2"/>
  <c r="AFW174" i="2"/>
  <c r="AFX174" i="2"/>
  <c r="AFY174" i="2"/>
  <c r="AFZ174" i="2"/>
  <c r="AGA174" i="2"/>
  <c r="AGB174" i="2"/>
  <c r="AGC174" i="2"/>
  <c r="AGD174" i="2"/>
  <c r="AGE174" i="2"/>
  <c r="AGF174" i="2"/>
  <c r="AGG174" i="2"/>
  <c r="AGH174" i="2"/>
  <c r="AGI174" i="2"/>
  <c r="AGJ174" i="2"/>
  <c r="AGK174" i="2"/>
  <c r="AGL174" i="2"/>
  <c r="AGM174" i="2"/>
  <c r="AGN174" i="2"/>
  <c r="AGO174" i="2"/>
  <c r="AGP174" i="2"/>
  <c r="AGQ174" i="2"/>
  <c r="AGR174" i="2"/>
  <c r="AGS174" i="2"/>
  <c r="AGT174" i="2"/>
  <c r="AGU174" i="2"/>
  <c r="AGV174" i="2"/>
  <c r="AGW174" i="2"/>
  <c r="AGX174" i="2"/>
  <c r="AGY174" i="2"/>
  <c r="AGZ174" i="2"/>
  <c r="AHA174" i="2"/>
  <c r="AHB174" i="2"/>
  <c r="AHC174" i="2"/>
  <c r="AHD174" i="2"/>
  <c r="AHE174" i="2"/>
  <c r="AHF174" i="2"/>
  <c r="AHG174" i="2"/>
  <c r="AHH174" i="2"/>
  <c r="AHI174" i="2"/>
  <c r="AHJ174" i="2"/>
  <c r="AHK174" i="2"/>
  <c r="AHL174" i="2"/>
  <c r="AHM174" i="2"/>
  <c r="AHN174" i="2"/>
  <c r="AHO174" i="2"/>
  <c r="AHP174" i="2"/>
  <c r="AHQ174" i="2"/>
  <c r="AHR174" i="2"/>
  <c r="AHS174" i="2"/>
  <c r="AHT174" i="2"/>
  <c r="AHU174" i="2"/>
  <c r="AHV174" i="2"/>
  <c r="AHW174" i="2"/>
  <c r="AHX174" i="2"/>
  <c r="AHY174" i="2"/>
  <c r="AHZ174" i="2"/>
  <c r="AIA174" i="2"/>
  <c r="AIB174" i="2"/>
  <c r="AIC174" i="2"/>
  <c r="AID174" i="2"/>
  <c r="AIE174" i="2"/>
  <c r="AIF174" i="2"/>
  <c r="AIG174" i="2"/>
  <c r="AIH174" i="2"/>
  <c r="AII174" i="2"/>
  <c r="AIJ174" i="2"/>
  <c r="AIK174" i="2"/>
  <c r="AIL174" i="2"/>
  <c r="AIM174" i="2"/>
  <c r="AIN174" i="2"/>
  <c r="AIO174" i="2"/>
  <c r="AIP174" i="2"/>
  <c r="AIQ174" i="2"/>
  <c r="AIR174" i="2"/>
  <c r="AIS174" i="2"/>
  <c r="AIT174" i="2"/>
  <c r="AIU174" i="2"/>
  <c r="AIV174" i="2"/>
  <c r="AIW174" i="2"/>
  <c r="AIX174" i="2"/>
  <c r="AIY174" i="2"/>
  <c r="AIZ174" i="2"/>
  <c r="AJA174" i="2"/>
  <c r="AJB174" i="2"/>
  <c r="AJC174" i="2"/>
  <c r="AJD174" i="2"/>
  <c r="AJE174" i="2"/>
  <c r="AJF174" i="2"/>
  <c r="AJG174" i="2"/>
  <c r="AJH174" i="2"/>
  <c r="AJI174" i="2"/>
  <c r="AJJ174" i="2"/>
  <c r="AJK174" i="2"/>
  <c r="AJL174" i="2"/>
  <c r="AJM174" i="2"/>
  <c r="AJN174" i="2"/>
  <c r="AJO174" i="2"/>
  <c r="AJP174" i="2"/>
  <c r="AJQ174" i="2"/>
  <c r="AJR174" i="2"/>
  <c r="AJS174" i="2"/>
  <c r="AJT174" i="2"/>
  <c r="AJU174" i="2"/>
  <c r="AJV174" i="2"/>
  <c r="AJW174" i="2"/>
  <c r="AJX174" i="2"/>
  <c r="AJY174" i="2"/>
  <c r="AJZ174" i="2"/>
  <c r="AKA174" i="2"/>
  <c r="AKB174" i="2"/>
  <c r="AKC174" i="2"/>
  <c r="AKD174" i="2"/>
  <c r="AKE174" i="2"/>
  <c r="AKF174" i="2"/>
  <c r="AKG174" i="2"/>
  <c r="AKH174" i="2"/>
  <c r="AKI174" i="2"/>
  <c r="AKJ174" i="2"/>
  <c r="AKK174" i="2"/>
  <c r="AKL174" i="2"/>
  <c r="AKM174" i="2"/>
  <c r="AKN174" i="2"/>
  <c r="AKO174" i="2"/>
  <c r="AKP174" i="2"/>
  <c r="AKQ174" i="2"/>
  <c r="AKR174" i="2"/>
  <c r="AKS174" i="2"/>
  <c r="AKT174" i="2"/>
  <c r="AKU174" i="2"/>
  <c r="AKV174" i="2"/>
  <c r="AKW174" i="2"/>
  <c r="AKX174" i="2"/>
  <c r="AKY174" i="2"/>
  <c r="AKZ174" i="2"/>
  <c r="ALA174" i="2"/>
  <c r="ALB174" i="2"/>
  <c r="ALC174" i="2"/>
  <c r="ALD174" i="2"/>
  <c r="ALE174" i="2"/>
  <c r="ALF174" i="2"/>
  <c r="ALG174" i="2"/>
  <c r="ALH174" i="2"/>
  <c r="ALI174" i="2"/>
  <c r="ALJ174" i="2"/>
  <c r="ALK174" i="2"/>
  <c r="ALL174" i="2"/>
  <c r="ALM174" i="2"/>
  <c r="ALN174" i="2"/>
  <c r="ALO174" i="2"/>
  <c r="ALP174" i="2"/>
  <c r="ALQ174" i="2"/>
  <c r="ALR174" i="2"/>
  <c r="ALS174" i="2"/>
  <c r="ALT174" i="2"/>
  <c r="ALU174" i="2"/>
  <c r="ALV174" i="2"/>
  <c r="ALW174" i="2"/>
  <c r="ALX174" i="2"/>
  <c r="ALY174" i="2"/>
  <c r="ALZ174" i="2"/>
  <c r="AMA174" i="2"/>
  <c r="AMB174" i="2"/>
  <c r="AMC174" i="2"/>
  <c r="AMD174" i="2"/>
  <c r="AME174" i="2"/>
  <c r="AMF174" i="2"/>
  <c r="AMG174" i="2"/>
  <c r="AMH174" i="2"/>
  <c r="AMI174" i="2"/>
  <c r="AMJ174" i="2"/>
  <c r="AMK174" i="2"/>
  <c r="AML174" i="2"/>
  <c r="AMM174" i="2"/>
  <c r="AMN174" i="2"/>
  <c r="AMO174" i="2"/>
  <c r="AMP174" i="2"/>
  <c r="AMQ174" i="2"/>
  <c r="AMR174" i="2"/>
  <c r="AMS174" i="2"/>
  <c r="AMT174" i="2"/>
  <c r="AMU174" i="2"/>
  <c r="AMV174" i="2"/>
  <c r="AMW174" i="2"/>
  <c r="AMX174" i="2"/>
  <c r="AMY174" i="2"/>
  <c r="AMZ174" i="2"/>
  <c r="ANA174" i="2"/>
  <c r="ANB174" i="2"/>
  <c r="ANC174" i="2"/>
  <c r="AND174" i="2"/>
  <c r="ANE174" i="2"/>
  <c r="ANF174" i="2"/>
  <c r="ANG174" i="2"/>
  <c r="ANH174" i="2"/>
  <c r="ANI174" i="2"/>
  <c r="ANJ174" i="2"/>
  <c r="ANK174" i="2"/>
  <c r="ANL174" i="2"/>
  <c r="ANM174" i="2"/>
  <c r="ANN174" i="2"/>
  <c r="ANO174" i="2"/>
  <c r="ANP174" i="2"/>
  <c r="ANQ174" i="2"/>
  <c r="ANR174" i="2"/>
  <c r="ANS174" i="2"/>
  <c r="ANT174" i="2"/>
  <c r="ANU174" i="2"/>
  <c r="ANV174" i="2"/>
  <c r="ANW174" i="2"/>
  <c r="ANX174" i="2"/>
  <c r="ANY174" i="2"/>
  <c r="ANZ174" i="2"/>
  <c r="AOA174" i="2"/>
  <c r="AOB174" i="2"/>
  <c r="AOC174" i="2"/>
  <c r="AOD174" i="2"/>
  <c r="AOE174" i="2"/>
  <c r="AOF174" i="2"/>
  <c r="AOG174" i="2"/>
  <c r="AOH174" i="2"/>
  <c r="AOI174" i="2"/>
  <c r="AOJ174" i="2"/>
  <c r="AOK174" i="2"/>
  <c r="AOL174" i="2"/>
  <c r="AOM174" i="2"/>
  <c r="AON174" i="2"/>
  <c r="AOO174" i="2"/>
  <c r="AOP174" i="2"/>
  <c r="AOQ174" i="2"/>
  <c r="AOR174" i="2"/>
  <c r="AOS174" i="2"/>
  <c r="AOT174" i="2"/>
  <c r="AOU174" i="2"/>
  <c r="AOV174" i="2"/>
  <c r="AOW174" i="2"/>
  <c r="AOX174" i="2"/>
  <c r="AOY174" i="2"/>
  <c r="AOZ174" i="2"/>
  <c r="APA174" i="2"/>
  <c r="APB174" i="2"/>
  <c r="APC174" i="2"/>
  <c r="APD174" i="2"/>
  <c r="APE174" i="2"/>
  <c r="APF174" i="2"/>
  <c r="APG174" i="2"/>
  <c r="APH174" i="2"/>
  <c r="API174" i="2"/>
  <c r="APJ174" i="2"/>
  <c r="APK174" i="2"/>
  <c r="APL174" i="2"/>
  <c r="APM174" i="2"/>
  <c r="APN174" i="2"/>
  <c r="APO174" i="2"/>
  <c r="APP174" i="2"/>
  <c r="APQ174" i="2"/>
  <c r="APR174" i="2"/>
  <c r="APS174" i="2"/>
  <c r="APT174" i="2"/>
  <c r="APU174" i="2"/>
  <c r="APV174" i="2"/>
  <c r="APW174" i="2"/>
  <c r="APX174" i="2"/>
  <c r="APY174" i="2"/>
  <c r="APZ174" i="2"/>
  <c r="AQA174" i="2"/>
  <c r="AQB174" i="2"/>
  <c r="AQC174" i="2"/>
  <c r="AQD174" i="2"/>
  <c r="AQE174" i="2"/>
  <c r="AQF174" i="2"/>
  <c r="AQG174" i="2"/>
  <c r="AQH174" i="2"/>
  <c r="AQI174" i="2"/>
  <c r="AQJ174" i="2"/>
  <c r="AQK174" i="2"/>
  <c r="AQL174" i="2"/>
  <c r="AQM174" i="2"/>
  <c r="AQN174" i="2"/>
  <c r="AQO174" i="2"/>
  <c r="AQP174" i="2"/>
  <c r="AQQ174" i="2"/>
  <c r="AQR174" i="2"/>
  <c r="AQS174" i="2"/>
  <c r="AQT174" i="2"/>
  <c r="AQU174" i="2"/>
  <c r="AQV174" i="2"/>
  <c r="AQW174" i="2"/>
  <c r="AQX174" i="2"/>
  <c r="AQY174" i="2"/>
  <c r="AQZ174" i="2"/>
  <c r="ARA174" i="2"/>
  <c r="ARB174" i="2"/>
  <c r="ARC174" i="2"/>
  <c r="ARD174" i="2"/>
  <c r="ARE174" i="2"/>
  <c r="ARF174" i="2"/>
  <c r="ARG174" i="2"/>
  <c r="ARH174" i="2"/>
  <c r="ARI174" i="2"/>
  <c r="ARJ174" i="2"/>
  <c r="ARK174" i="2"/>
  <c r="ARL174" i="2"/>
  <c r="ARM174" i="2"/>
  <c r="ARN174" i="2"/>
  <c r="ARO174" i="2"/>
  <c r="ARP174" i="2"/>
  <c r="ARQ174" i="2"/>
  <c r="ARR174" i="2"/>
  <c r="ARS174" i="2"/>
  <c r="ART174" i="2"/>
  <c r="ARU174" i="2"/>
  <c r="ARV174" i="2"/>
  <c r="ARW174" i="2"/>
  <c r="ARX174" i="2"/>
  <c r="ARY174" i="2"/>
  <c r="ARZ174" i="2"/>
  <c r="ASA174" i="2"/>
  <c r="ASB174" i="2"/>
  <c r="ASC174" i="2"/>
  <c r="ASD174" i="2"/>
  <c r="ASE174" i="2"/>
  <c r="ASF174" i="2"/>
  <c r="ASG174" i="2"/>
  <c r="ASH174" i="2"/>
  <c r="ASI174" i="2"/>
  <c r="ASJ174" i="2"/>
  <c r="ASK174" i="2"/>
  <c r="ASL174" i="2"/>
  <c r="ASM174" i="2"/>
  <c r="ASN174" i="2"/>
  <c r="ASO174" i="2"/>
  <c r="ASP174" i="2"/>
  <c r="ASQ174" i="2"/>
  <c r="ASR174" i="2"/>
  <c r="ASS174" i="2"/>
  <c r="AST174" i="2"/>
  <c r="ASU174" i="2"/>
  <c r="ASV174" i="2"/>
  <c r="ASW174" i="2"/>
  <c r="ASX174" i="2"/>
  <c r="ASY174" i="2"/>
  <c r="ASZ174" i="2"/>
  <c r="ATA174" i="2"/>
  <c r="ATB174" i="2"/>
  <c r="ATC174" i="2"/>
  <c r="ATD174" i="2"/>
  <c r="ATE174" i="2"/>
  <c r="ATF174" i="2"/>
  <c r="ATG174" i="2"/>
  <c r="ATH174" i="2"/>
  <c r="ATI174" i="2"/>
  <c r="ATJ174" i="2"/>
  <c r="ATK174" i="2"/>
  <c r="ATL174" i="2"/>
  <c r="ATM174" i="2"/>
  <c r="ATN174" i="2"/>
  <c r="ATO174" i="2"/>
  <c r="ATP174" i="2"/>
  <c r="ATQ174" i="2"/>
  <c r="ATR174" i="2"/>
  <c r="ATS174" i="2"/>
  <c r="ATT174" i="2"/>
  <c r="ATU174" i="2"/>
  <c r="ATV174" i="2"/>
  <c r="ATW174" i="2"/>
  <c r="ATX174" i="2"/>
  <c r="ATY174" i="2"/>
  <c r="ATZ174" i="2"/>
  <c r="AUA174" i="2"/>
  <c r="AUB174" i="2"/>
  <c r="AUC174" i="2"/>
  <c r="AUD174" i="2"/>
  <c r="AUE174" i="2"/>
  <c r="AUF174" i="2"/>
  <c r="AUG174" i="2"/>
  <c r="AUH174" i="2"/>
  <c r="AUI174" i="2"/>
  <c r="AUJ174" i="2"/>
  <c r="AUK174" i="2"/>
  <c r="AUL174" i="2"/>
  <c r="AUM174" i="2"/>
  <c r="AUN174" i="2"/>
  <c r="AUO174" i="2"/>
  <c r="AUP174" i="2"/>
  <c r="AUQ174" i="2"/>
  <c r="AUR174" i="2"/>
  <c r="AUS174" i="2"/>
  <c r="AUT174" i="2"/>
  <c r="AUU174" i="2"/>
  <c r="AUV174" i="2"/>
  <c r="AUW174" i="2"/>
  <c r="AUX174" i="2"/>
  <c r="AUY174" i="2"/>
  <c r="AUZ174" i="2"/>
  <c r="AVA174" i="2"/>
  <c r="AVB174" i="2"/>
  <c r="AVC174" i="2"/>
  <c r="AVD174" i="2"/>
  <c r="AVE174" i="2"/>
  <c r="AVF174" i="2"/>
  <c r="AVG174" i="2"/>
  <c r="AVH174" i="2"/>
  <c r="AVI174" i="2"/>
  <c r="AVJ174" i="2"/>
  <c r="AVK174" i="2"/>
  <c r="AVL174" i="2"/>
  <c r="AVM174" i="2"/>
  <c r="AVN174" i="2"/>
  <c r="AVO174" i="2"/>
  <c r="AVP174" i="2"/>
  <c r="AVQ174" i="2"/>
  <c r="AVR174" i="2"/>
  <c r="AVS174" i="2"/>
  <c r="AVT174" i="2"/>
  <c r="AVU174" i="2"/>
  <c r="AVV174" i="2"/>
  <c r="AVW174" i="2"/>
  <c r="AVX174" i="2"/>
  <c r="AVY174" i="2"/>
  <c r="AVZ174" i="2"/>
  <c r="AWA174" i="2"/>
  <c r="AWB174" i="2"/>
  <c r="AWC174" i="2"/>
  <c r="AWD174" i="2"/>
  <c r="AWE174" i="2"/>
  <c r="AWF174" i="2"/>
  <c r="AWG174" i="2"/>
  <c r="AWH174" i="2"/>
  <c r="AWI174" i="2"/>
  <c r="AWJ174" i="2"/>
  <c r="AWK174" i="2"/>
  <c r="AWL174" i="2"/>
  <c r="AWM174" i="2"/>
  <c r="AWN174" i="2"/>
  <c r="AWO174" i="2"/>
  <c r="AWP174" i="2"/>
  <c r="AWQ174" i="2"/>
  <c r="AWR174" i="2"/>
  <c r="AWS174" i="2"/>
  <c r="AWT174" i="2"/>
  <c r="AWU174" i="2"/>
  <c r="AWV174" i="2"/>
  <c r="AWW174" i="2"/>
  <c r="AWX174" i="2"/>
  <c r="AWY174" i="2"/>
  <c r="AWZ174" i="2"/>
  <c r="AXA174" i="2"/>
  <c r="AXB174" i="2"/>
  <c r="AXC174" i="2"/>
  <c r="AXD174" i="2"/>
  <c r="AXE174" i="2"/>
  <c r="AXF174" i="2"/>
  <c r="AXG174" i="2"/>
  <c r="AXH174" i="2"/>
  <c r="AXI174" i="2"/>
  <c r="AXJ174" i="2"/>
  <c r="AXK174" i="2"/>
  <c r="AXL174" i="2"/>
  <c r="AXM174" i="2"/>
  <c r="AXN174" i="2"/>
  <c r="AXO174" i="2"/>
  <c r="AXP174" i="2"/>
  <c r="AXQ174" i="2"/>
  <c r="AXR174" i="2"/>
  <c r="AXS174" i="2"/>
  <c r="AXT174" i="2"/>
  <c r="AXU174" i="2"/>
  <c r="AXV174" i="2"/>
  <c r="AXW174" i="2"/>
  <c r="AXX174" i="2"/>
  <c r="AXY174" i="2"/>
  <c r="AXZ174" i="2"/>
  <c r="AYA174" i="2"/>
  <c r="AYB174" i="2"/>
  <c r="AYC174" i="2"/>
  <c r="AYD174" i="2"/>
  <c r="AYE174" i="2"/>
  <c r="AYF174" i="2"/>
  <c r="AYG174" i="2"/>
  <c r="AYH174" i="2"/>
  <c r="AYI174" i="2"/>
  <c r="AYJ174" i="2"/>
  <c r="AYK174" i="2"/>
  <c r="AYL174" i="2"/>
  <c r="AYM174" i="2"/>
  <c r="AYN174" i="2"/>
  <c r="AYO174" i="2"/>
  <c r="AYP174" i="2"/>
  <c r="AYQ174" i="2"/>
  <c r="AYR174" i="2"/>
  <c r="AYS174" i="2"/>
  <c r="AYT174" i="2"/>
  <c r="AYU174" i="2"/>
  <c r="AYV174" i="2"/>
  <c r="AYW174" i="2"/>
  <c r="AYX174" i="2"/>
  <c r="AYY174" i="2"/>
  <c r="AYZ174" i="2"/>
  <c r="AZA174" i="2"/>
  <c r="AZB174" i="2"/>
  <c r="AZC174" i="2"/>
  <c r="AZD174" i="2"/>
  <c r="AZE174" i="2"/>
  <c r="AZF174" i="2"/>
  <c r="AZG174" i="2"/>
  <c r="AZH174" i="2"/>
  <c r="AZI174" i="2"/>
  <c r="AZJ174" i="2"/>
  <c r="AZK174" i="2"/>
  <c r="AZL174" i="2"/>
  <c r="AZM174" i="2"/>
  <c r="AZN174" i="2"/>
  <c r="AZO174" i="2"/>
  <c r="AZP174" i="2"/>
  <c r="AZQ174" i="2"/>
  <c r="AZR174" i="2"/>
  <c r="AZS174" i="2"/>
  <c r="AZT174" i="2"/>
  <c r="AZU174" i="2"/>
  <c r="AZV174" i="2"/>
  <c r="AZW174" i="2"/>
  <c r="AZX174" i="2"/>
  <c r="AZY174" i="2"/>
  <c r="AZZ174" i="2"/>
  <c r="BAA174" i="2"/>
  <c r="BAB174" i="2"/>
  <c r="BAC174" i="2"/>
  <c r="BAD174" i="2"/>
  <c r="BAE174" i="2"/>
  <c r="BAF174" i="2"/>
  <c r="BAG174" i="2"/>
  <c r="BAH174" i="2"/>
  <c r="BAI174" i="2"/>
  <c r="BAJ174" i="2"/>
  <c r="BAK174" i="2"/>
  <c r="BAL174" i="2"/>
  <c r="BAM174" i="2"/>
  <c r="BAN174" i="2"/>
  <c r="BAO174" i="2"/>
  <c r="BAP174" i="2"/>
  <c r="BAQ174" i="2"/>
  <c r="BAR174" i="2"/>
  <c r="BAS174" i="2"/>
  <c r="BAT174" i="2"/>
  <c r="BAU174" i="2"/>
  <c r="BAV174" i="2"/>
  <c r="BAW174" i="2"/>
  <c r="BAX174" i="2"/>
  <c r="BAY174" i="2"/>
  <c r="BAZ174" i="2"/>
  <c r="BBA174" i="2"/>
  <c r="BBB174" i="2"/>
  <c r="BBC174" i="2"/>
  <c r="BBD174" i="2"/>
  <c r="BBE174" i="2"/>
  <c r="BBF174" i="2"/>
  <c r="BBG174" i="2"/>
  <c r="BBH174" i="2"/>
  <c r="BBI174" i="2"/>
  <c r="BBJ174" i="2"/>
  <c r="BBK174" i="2"/>
  <c r="BBL174" i="2"/>
  <c r="BBM174" i="2"/>
  <c r="BBN174" i="2"/>
  <c r="BBO174" i="2"/>
  <c r="BBP174" i="2"/>
  <c r="BBQ174" i="2"/>
  <c r="BBR174" i="2"/>
  <c r="BBS174" i="2"/>
  <c r="BBT174" i="2"/>
  <c r="BBU174" i="2"/>
  <c r="BBV174" i="2"/>
  <c r="BBW174" i="2"/>
  <c r="BBX174" i="2"/>
  <c r="BBY174" i="2"/>
  <c r="BBZ174" i="2"/>
  <c r="BCA174" i="2"/>
  <c r="BCB174" i="2"/>
  <c r="BCC174" i="2"/>
  <c r="BCD174" i="2"/>
  <c r="BCE174" i="2"/>
  <c r="BCF174" i="2"/>
  <c r="BCG174" i="2"/>
  <c r="BCH174" i="2"/>
  <c r="BCI174" i="2"/>
  <c r="BCJ174" i="2"/>
  <c r="BCK174" i="2"/>
  <c r="BCL174" i="2"/>
  <c r="BCM174" i="2"/>
  <c r="BCN174" i="2"/>
  <c r="BCO174" i="2"/>
  <c r="BCP174" i="2"/>
  <c r="BCQ174" i="2"/>
  <c r="BCR174" i="2"/>
  <c r="BCS174" i="2"/>
  <c r="BCT174" i="2"/>
  <c r="BCU174" i="2"/>
  <c r="BCV174" i="2"/>
  <c r="BCW174" i="2"/>
  <c r="BCX174" i="2"/>
  <c r="BCY174" i="2"/>
  <c r="BCZ174" i="2"/>
  <c r="BDA174" i="2"/>
  <c r="BDB174" i="2"/>
  <c r="BDC174" i="2"/>
  <c r="BDD174" i="2"/>
  <c r="BDE174" i="2"/>
  <c r="BDF174" i="2"/>
  <c r="BDG174" i="2"/>
  <c r="BDH174" i="2"/>
  <c r="BDI174" i="2"/>
  <c r="BDJ174" i="2"/>
  <c r="BDK174" i="2"/>
  <c r="BDL174" i="2"/>
  <c r="BDM174" i="2"/>
  <c r="BDN174" i="2"/>
  <c r="BDO174" i="2"/>
  <c r="BDP174" i="2"/>
  <c r="BDQ174" i="2"/>
  <c r="BDR174" i="2"/>
  <c r="BDS174" i="2"/>
  <c r="BDT174" i="2"/>
  <c r="BDU174" i="2"/>
  <c r="BDV174" i="2"/>
  <c r="BDW174" i="2"/>
  <c r="BDX174" i="2"/>
  <c r="BDY174" i="2"/>
  <c r="BDZ174" i="2"/>
  <c r="BEA174" i="2"/>
  <c r="BEB174" i="2"/>
  <c r="BEC174" i="2"/>
  <c r="BED174" i="2"/>
  <c r="BEE174" i="2"/>
  <c r="BEF174" i="2"/>
  <c r="BEG174" i="2"/>
  <c r="BEH174" i="2"/>
  <c r="BEI174" i="2"/>
  <c r="BEJ174" i="2"/>
  <c r="BEK174" i="2"/>
  <c r="BEL174" i="2"/>
  <c r="BEM174" i="2"/>
  <c r="BEN174" i="2"/>
  <c r="BEO174" i="2"/>
  <c r="BEP174" i="2"/>
  <c r="BEQ174" i="2"/>
  <c r="BER174" i="2"/>
  <c r="BES174" i="2"/>
  <c r="BET174" i="2"/>
  <c r="BEU174" i="2"/>
  <c r="BEV174" i="2"/>
  <c r="BEW174" i="2"/>
  <c r="BEX174" i="2"/>
  <c r="BEY174" i="2"/>
  <c r="BEZ174" i="2"/>
  <c r="BFA174" i="2"/>
  <c r="BFB174" i="2"/>
  <c r="BFC174" i="2"/>
  <c r="BFD174" i="2"/>
  <c r="BFE174" i="2"/>
  <c r="BFF174" i="2"/>
  <c r="BFG174" i="2"/>
  <c r="BFH174" i="2"/>
  <c r="BFI174" i="2"/>
  <c r="BFJ174" i="2"/>
  <c r="BFK174" i="2"/>
  <c r="BFL174" i="2"/>
  <c r="BFM174" i="2"/>
  <c r="BFN174" i="2"/>
  <c r="BFO174" i="2"/>
  <c r="BFP174" i="2"/>
  <c r="BFQ174" i="2"/>
  <c r="BFR174" i="2"/>
  <c r="BFS174" i="2"/>
  <c r="BFT174" i="2"/>
  <c r="BFU174" i="2"/>
  <c r="BFV174" i="2"/>
  <c r="BFW174" i="2"/>
  <c r="BFX174" i="2"/>
  <c r="BFY174" i="2"/>
  <c r="BFZ174" i="2"/>
  <c r="BGA174" i="2"/>
  <c r="BGB174" i="2"/>
  <c r="BGC174" i="2"/>
  <c r="BGD174" i="2"/>
  <c r="BGE174" i="2"/>
  <c r="BGF174" i="2"/>
  <c r="BGG174" i="2"/>
  <c r="BGH174" i="2"/>
  <c r="BGI174" i="2"/>
  <c r="BGJ174" i="2"/>
  <c r="BGK174" i="2"/>
  <c r="BGL174" i="2"/>
  <c r="BGM174" i="2"/>
  <c r="BGN174" i="2"/>
  <c r="BGO174" i="2"/>
  <c r="BGP174" i="2"/>
  <c r="BGQ174" i="2"/>
  <c r="BGR174" i="2"/>
  <c r="BGS174" i="2"/>
  <c r="BGT174" i="2"/>
  <c r="BGU174" i="2"/>
  <c r="BGV174" i="2"/>
  <c r="BGW174" i="2"/>
  <c r="BGX174" i="2"/>
  <c r="BGY174" i="2"/>
  <c r="BGZ174" i="2"/>
  <c r="BHA174" i="2"/>
  <c r="BHB174" i="2"/>
  <c r="BHC174" i="2"/>
  <c r="BHD174" i="2"/>
  <c r="BHE174" i="2"/>
  <c r="BHF174" i="2"/>
  <c r="BHG174" i="2"/>
  <c r="BHH174" i="2"/>
  <c r="BHI174" i="2"/>
  <c r="BHJ174" i="2"/>
  <c r="BHK174" i="2"/>
  <c r="BHL174" i="2"/>
  <c r="BHM174" i="2"/>
  <c r="BHN174" i="2"/>
  <c r="BHO174" i="2"/>
  <c r="BHP174" i="2"/>
  <c r="BHQ174" i="2"/>
  <c r="BHR174" i="2"/>
  <c r="BHS174" i="2"/>
  <c r="BHT174" i="2"/>
  <c r="BHU174" i="2"/>
  <c r="BHV174" i="2"/>
  <c r="BHW174" i="2"/>
  <c r="BHX174" i="2"/>
  <c r="BHY174" i="2"/>
  <c r="BHZ174" i="2"/>
  <c r="BIA174" i="2"/>
  <c r="BIB174" i="2"/>
  <c r="BIC174" i="2"/>
  <c r="BID174" i="2"/>
  <c r="BIE174" i="2"/>
  <c r="BIF174" i="2"/>
  <c r="BIG174" i="2"/>
  <c r="BIH174" i="2"/>
  <c r="BII174" i="2"/>
  <c r="BIJ174" i="2"/>
  <c r="BIK174" i="2"/>
  <c r="BIL174" i="2"/>
  <c r="BIM174" i="2"/>
  <c r="BIN174" i="2"/>
  <c r="BIO174" i="2"/>
  <c r="BIP174" i="2"/>
  <c r="BIQ174" i="2"/>
  <c r="BIR174" i="2"/>
  <c r="BIS174" i="2"/>
  <c r="BIT174" i="2"/>
  <c r="BIU174" i="2"/>
  <c r="BIV174" i="2"/>
  <c r="BIW174" i="2"/>
  <c r="BIX174" i="2"/>
  <c r="BIY174" i="2"/>
  <c r="BIZ174" i="2"/>
  <c r="BJA174" i="2"/>
  <c r="BJB174" i="2"/>
  <c r="BJC174" i="2"/>
  <c r="BJD174" i="2"/>
  <c r="BJE174" i="2"/>
  <c r="BJF174" i="2"/>
  <c r="BJG174" i="2"/>
  <c r="BJH174" i="2"/>
  <c r="BJI174" i="2"/>
  <c r="BJJ174" i="2"/>
  <c r="BJK174" i="2"/>
  <c r="BJL174" i="2"/>
  <c r="BJM174" i="2"/>
  <c r="BJN174" i="2"/>
  <c r="BJO174" i="2"/>
  <c r="BJP174" i="2"/>
  <c r="BJQ174" i="2"/>
  <c r="BJR174" i="2"/>
  <c r="BJS174" i="2"/>
  <c r="BJT174" i="2"/>
  <c r="BJU174" i="2"/>
  <c r="BJV174" i="2"/>
  <c r="BJW174" i="2"/>
  <c r="BJX174" i="2"/>
  <c r="BJY174" i="2"/>
  <c r="BJZ174" i="2"/>
  <c r="BKA174" i="2"/>
  <c r="BKB174" i="2"/>
  <c r="BKC174" i="2"/>
  <c r="BKD174" i="2"/>
  <c r="BKE174" i="2"/>
  <c r="BKF174" i="2"/>
  <c r="BKG174" i="2"/>
  <c r="BKH174" i="2"/>
  <c r="BKI174" i="2"/>
  <c r="BKJ174" i="2"/>
  <c r="BKK174" i="2"/>
  <c r="BKL174" i="2"/>
  <c r="BKM174" i="2"/>
  <c r="BKN174" i="2"/>
  <c r="BKO174" i="2"/>
  <c r="BKP174" i="2"/>
  <c r="BKQ174" i="2"/>
  <c r="BKR174" i="2"/>
  <c r="BKS174" i="2"/>
  <c r="BKT174" i="2"/>
  <c r="BKU174" i="2"/>
  <c r="BKV174" i="2"/>
  <c r="BKW174" i="2"/>
  <c r="BKX174" i="2"/>
  <c r="BKY174" i="2"/>
  <c r="BKZ174" i="2"/>
  <c r="BLA174" i="2"/>
  <c r="BLB174" i="2"/>
  <c r="BLC174" i="2"/>
  <c r="BLD174" i="2"/>
  <c r="BLE174" i="2"/>
  <c r="BLF174" i="2"/>
  <c r="BLG174" i="2"/>
  <c r="BLH174" i="2"/>
  <c r="BLI174" i="2"/>
  <c r="BLJ174" i="2"/>
  <c r="BLK174" i="2"/>
  <c r="BLL174" i="2"/>
  <c r="BLM174" i="2"/>
  <c r="BLN174" i="2"/>
  <c r="BLO174" i="2"/>
  <c r="BLP174" i="2"/>
  <c r="BLQ174" i="2"/>
  <c r="BLR174" i="2"/>
  <c r="BLS174" i="2"/>
  <c r="BLT174" i="2"/>
  <c r="BLU174" i="2"/>
  <c r="BLV174" i="2"/>
  <c r="BLW174" i="2"/>
  <c r="BLX174" i="2"/>
  <c r="BLY174" i="2"/>
  <c r="BLZ174" i="2"/>
  <c r="BMA174" i="2"/>
  <c r="BMB174" i="2"/>
  <c r="BMC174" i="2"/>
  <c r="BMD174" i="2"/>
  <c r="BME174" i="2"/>
  <c r="BMF174" i="2"/>
  <c r="BMG174" i="2"/>
  <c r="BMH174" i="2"/>
  <c r="BMI174" i="2"/>
  <c r="BMJ174" i="2"/>
  <c r="BMK174" i="2"/>
  <c r="BML174" i="2"/>
  <c r="BMM174" i="2"/>
  <c r="BMN174" i="2"/>
  <c r="BMO174" i="2"/>
  <c r="BMP174" i="2"/>
  <c r="BMQ174" i="2"/>
  <c r="BMR174" i="2"/>
  <c r="BMS174" i="2"/>
  <c r="BMT174" i="2"/>
  <c r="BMU174" i="2"/>
  <c r="BMV174" i="2"/>
  <c r="BMW174" i="2"/>
  <c r="BMX174" i="2"/>
  <c r="BMY174" i="2"/>
  <c r="BMZ174" i="2"/>
  <c r="BNA174" i="2"/>
  <c r="BNB174" i="2"/>
  <c r="BNC174" i="2"/>
  <c r="BND174" i="2"/>
  <c r="BNE174" i="2"/>
  <c r="BNF174" i="2"/>
  <c r="BNG174" i="2"/>
  <c r="BNH174" i="2"/>
  <c r="BNI174" i="2"/>
  <c r="BNJ174" i="2"/>
  <c r="BNK174" i="2"/>
  <c r="BNL174" i="2"/>
  <c r="BNM174" i="2"/>
  <c r="BNN174" i="2"/>
  <c r="BNO174" i="2"/>
  <c r="BNP174" i="2"/>
  <c r="BNQ174" i="2"/>
  <c r="BNR174" i="2"/>
  <c r="BNS174" i="2"/>
  <c r="BNT174" i="2"/>
  <c r="BNU174" i="2"/>
  <c r="BNV174" i="2"/>
  <c r="BNW174" i="2"/>
  <c r="BNX174" i="2"/>
  <c r="BNY174" i="2"/>
  <c r="BNZ174" i="2"/>
  <c r="BOA174" i="2"/>
  <c r="BOB174" i="2"/>
  <c r="BOC174" i="2"/>
  <c r="BOD174" i="2"/>
  <c r="BOE174" i="2"/>
  <c r="BOF174" i="2"/>
  <c r="BOG174" i="2"/>
  <c r="BOH174" i="2"/>
  <c r="BOI174" i="2"/>
  <c r="BOJ174" i="2"/>
  <c r="BOK174" i="2"/>
  <c r="BOL174" i="2"/>
  <c r="BOM174" i="2"/>
  <c r="BON174" i="2"/>
  <c r="BOO174" i="2"/>
  <c r="BOP174" i="2"/>
  <c r="BOQ174" i="2"/>
  <c r="BOR174" i="2"/>
  <c r="BOS174" i="2"/>
  <c r="BOT174" i="2"/>
  <c r="BOU174" i="2"/>
  <c r="BOV174" i="2"/>
  <c r="BOW174" i="2"/>
  <c r="BOX174" i="2"/>
  <c r="BOY174" i="2"/>
  <c r="BOZ174" i="2"/>
  <c r="BPA174" i="2"/>
  <c r="BPB174" i="2"/>
  <c r="BPC174" i="2"/>
  <c r="BPD174" i="2"/>
  <c r="BPE174" i="2"/>
  <c r="BPF174" i="2"/>
  <c r="BPG174" i="2"/>
  <c r="BPH174" i="2"/>
  <c r="BPI174" i="2"/>
  <c r="BPJ174" i="2"/>
  <c r="BPK174" i="2"/>
  <c r="BPL174" i="2"/>
  <c r="BPM174" i="2"/>
  <c r="BPN174" i="2"/>
  <c r="BPO174" i="2"/>
  <c r="BPP174" i="2"/>
  <c r="BPQ174" i="2"/>
  <c r="BPR174" i="2"/>
  <c r="BPS174" i="2"/>
  <c r="BPT174" i="2"/>
  <c r="BPU174" i="2"/>
  <c r="BPV174" i="2"/>
  <c r="BPW174" i="2"/>
  <c r="BPX174" i="2"/>
  <c r="BPY174" i="2"/>
  <c r="BPZ174" i="2"/>
  <c r="BQA174" i="2"/>
  <c r="BQB174" i="2"/>
  <c r="BQC174" i="2"/>
  <c r="BQD174" i="2"/>
  <c r="BQE174" i="2"/>
  <c r="BQF174" i="2"/>
  <c r="BQG174" i="2"/>
  <c r="BQH174" i="2"/>
  <c r="BQI174" i="2"/>
  <c r="BQJ174" i="2"/>
  <c r="BQK174" i="2"/>
  <c r="BQL174" i="2"/>
  <c r="BQM174" i="2"/>
  <c r="BQN174" i="2"/>
  <c r="BQO174" i="2"/>
  <c r="BQP174" i="2"/>
  <c r="BQQ174" i="2"/>
  <c r="BQR174" i="2"/>
  <c r="BQS174" i="2"/>
  <c r="BQT174" i="2"/>
  <c r="BQU174" i="2"/>
  <c r="BQV174" i="2"/>
  <c r="BQW174" i="2"/>
  <c r="BQX174" i="2"/>
  <c r="BQY174" i="2"/>
  <c r="BQZ174" i="2"/>
  <c r="BRA174" i="2"/>
  <c r="BRB174" i="2"/>
  <c r="BRC174" i="2"/>
  <c r="BRD174" i="2"/>
  <c r="BRE174" i="2"/>
  <c r="BRF174" i="2"/>
  <c r="BRG174" i="2"/>
  <c r="BRH174" i="2"/>
  <c r="BRI174" i="2"/>
  <c r="BRJ174" i="2"/>
  <c r="BRK174" i="2"/>
  <c r="BRL174" i="2"/>
  <c r="BRM174" i="2"/>
  <c r="BRN174" i="2"/>
  <c r="BRO174" i="2"/>
  <c r="BRP174" i="2"/>
  <c r="BRQ174" i="2"/>
  <c r="BRR174" i="2"/>
  <c r="BRS174" i="2"/>
  <c r="BRT174" i="2"/>
  <c r="BRU174" i="2"/>
  <c r="BRV174" i="2"/>
  <c r="BRW174" i="2"/>
  <c r="BRX174" i="2"/>
  <c r="BRY174" i="2"/>
  <c r="BRZ174" i="2"/>
  <c r="BSA174" i="2"/>
  <c r="BSB174" i="2"/>
  <c r="BSC174" i="2"/>
  <c r="BSD174" i="2"/>
  <c r="BSE174" i="2"/>
  <c r="BSF174" i="2"/>
  <c r="BSG174" i="2"/>
  <c r="BSH174" i="2"/>
  <c r="BSI174" i="2"/>
  <c r="BSJ174" i="2"/>
  <c r="BSK174" i="2"/>
  <c r="BSL174" i="2"/>
  <c r="BSM174" i="2"/>
  <c r="BSN174" i="2"/>
  <c r="BSO174" i="2"/>
  <c r="BSP174" i="2"/>
  <c r="BSQ174" i="2"/>
  <c r="BSR174" i="2"/>
  <c r="BSS174" i="2"/>
  <c r="BST174" i="2"/>
  <c r="BSU174" i="2"/>
  <c r="BSV174" i="2"/>
  <c r="BSW174" i="2"/>
  <c r="BSX174" i="2"/>
  <c r="BSY174" i="2"/>
  <c r="BSZ174" i="2"/>
  <c r="BTA174" i="2"/>
  <c r="BTB174" i="2"/>
  <c r="BTC174" i="2"/>
  <c r="BTD174" i="2"/>
  <c r="BTE174" i="2"/>
  <c r="BTF174" i="2"/>
  <c r="BTG174" i="2"/>
  <c r="BTH174" i="2"/>
  <c r="BTI174" i="2"/>
  <c r="BTJ174" i="2"/>
  <c r="BTK174" i="2"/>
  <c r="BTL174" i="2"/>
  <c r="BTM174" i="2"/>
  <c r="BTN174" i="2"/>
  <c r="BTO174" i="2"/>
  <c r="BTP174" i="2"/>
  <c r="BTQ174" i="2"/>
  <c r="BTR174" i="2"/>
  <c r="BTS174" i="2"/>
  <c r="BTT174" i="2"/>
  <c r="BTU174" i="2"/>
  <c r="BTV174" i="2"/>
  <c r="BTW174" i="2"/>
  <c r="BTX174" i="2"/>
  <c r="BTY174" i="2"/>
  <c r="BTZ174" i="2"/>
  <c r="BUA174" i="2"/>
  <c r="BUB174" i="2"/>
  <c r="BUC174" i="2"/>
  <c r="BUD174" i="2"/>
  <c r="BUE174" i="2"/>
  <c r="BUF174" i="2"/>
  <c r="BUG174" i="2"/>
  <c r="BUH174" i="2"/>
  <c r="BUI174" i="2"/>
  <c r="BUJ174" i="2"/>
  <c r="BUK174" i="2"/>
  <c r="BUL174" i="2"/>
  <c r="BUM174" i="2"/>
  <c r="BUN174" i="2"/>
  <c r="BUO174" i="2"/>
  <c r="BUP174" i="2"/>
  <c r="BUQ174" i="2"/>
  <c r="BUR174" i="2"/>
  <c r="BUS174" i="2"/>
  <c r="BUT174" i="2"/>
  <c r="BUU174" i="2"/>
  <c r="BUV174" i="2"/>
  <c r="BUW174" i="2"/>
  <c r="BUX174" i="2"/>
  <c r="BUY174" i="2"/>
  <c r="BUZ174" i="2"/>
  <c r="BVA174" i="2"/>
  <c r="BVB174" i="2"/>
  <c r="BVC174" i="2"/>
  <c r="BVD174" i="2"/>
  <c r="BVE174" i="2"/>
  <c r="BVF174" i="2"/>
  <c r="BVG174" i="2"/>
  <c r="BVH174" i="2"/>
  <c r="BVI174" i="2"/>
  <c r="BVJ174" i="2"/>
  <c r="BVK174" i="2"/>
  <c r="BVL174" i="2"/>
  <c r="BVM174" i="2"/>
  <c r="BVN174" i="2"/>
  <c r="BVO174" i="2"/>
  <c r="BVP174" i="2"/>
  <c r="BVQ174" i="2"/>
  <c r="BVR174" i="2"/>
  <c r="BVS174" i="2"/>
  <c r="BVT174" i="2"/>
  <c r="BVU174" i="2"/>
  <c r="BVV174" i="2"/>
  <c r="BVW174" i="2"/>
  <c r="BVX174" i="2"/>
  <c r="BVY174" i="2"/>
  <c r="BVZ174" i="2"/>
  <c r="BWA174" i="2"/>
  <c r="BWB174" i="2"/>
  <c r="BWC174" i="2"/>
  <c r="BWD174" i="2"/>
  <c r="BWE174" i="2"/>
  <c r="BWF174" i="2"/>
  <c r="BWG174" i="2"/>
  <c r="BWH174" i="2"/>
  <c r="BWI174" i="2"/>
  <c r="BWJ174" i="2"/>
  <c r="BWK174" i="2"/>
  <c r="BWL174" i="2"/>
  <c r="BWM174" i="2"/>
  <c r="BWN174" i="2"/>
  <c r="BWO174" i="2"/>
  <c r="BWP174" i="2"/>
  <c r="BWQ174" i="2"/>
  <c r="BWR174" i="2"/>
  <c r="BWS174" i="2"/>
  <c r="BWT174" i="2"/>
  <c r="BWU174" i="2"/>
  <c r="BWV174" i="2"/>
  <c r="BWW174" i="2"/>
  <c r="BWX174" i="2"/>
  <c r="BWY174" i="2"/>
  <c r="BWZ174" i="2"/>
  <c r="BXA174" i="2"/>
  <c r="BXB174" i="2"/>
  <c r="BXC174" i="2"/>
  <c r="BXD174" i="2"/>
  <c r="BXE174" i="2"/>
  <c r="BXF174" i="2"/>
  <c r="BXG174" i="2"/>
  <c r="BXH174" i="2"/>
  <c r="BXI174" i="2"/>
  <c r="BXJ174" i="2"/>
  <c r="BXK174" i="2"/>
  <c r="BXL174" i="2"/>
  <c r="BXM174" i="2"/>
  <c r="BXN174" i="2"/>
  <c r="BXO174" i="2"/>
  <c r="BXP174" i="2"/>
  <c r="BXQ174" i="2"/>
  <c r="BXR174" i="2"/>
  <c r="BXS174" i="2"/>
  <c r="BXT174" i="2"/>
  <c r="BXU174" i="2"/>
  <c r="BXV174" i="2"/>
  <c r="BXW174" i="2"/>
  <c r="BXX174" i="2"/>
  <c r="BXY174" i="2"/>
  <c r="BXZ174" i="2"/>
  <c r="BYA174" i="2"/>
  <c r="BYB174" i="2"/>
  <c r="BYC174" i="2"/>
  <c r="BYD174" i="2"/>
  <c r="BYE174" i="2"/>
  <c r="BYF174" i="2"/>
  <c r="BYG174" i="2"/>
  <c r="BYH174" i="2"/>
  <c r="BYI174" i="2"/>
  <c r="BYJ174" i="2"/>
  <c r="BYK174" i="2"/>
  <c r="BYL174" i="2"/>
  <c r="BYM174" i="2"/>
  <c r="BYN174" i="2"/>
  <c r="BYO174" i="2"/>
  <c r="BYP174" i="2"/>
  <c r="BYQ174" i="2"/>
  <c r="BYR174" i="2"/>
  <c r="BYS174" i="2"/>
  <c r="BYT174" i="2"/>
  <c r="BYU174" i="2"/>
  <c r="BYV174" i="2"/>
  <c r="BYW174" i="2"/>
  <c r="BYX174" i="2"/>
  <c r="BYY174" i="2"/>
  <c r="BYZ174" i="2"/>
  <c r="BZA174" i="2"/>
  <c r="BZB174" i="2"/>
  <c r="BZC174" i="2"/>
  <c r="BZD174" i="2"/>
  <c r="BZE174" i="2"/>
  <c r="BZF174" i="2"/>
  <c r="BZG174" i="2"/>
  <c r="BZH174" i="2"/>
  <c r="BZI174" i="2"/>
  <c r="BZJ174" i="2"/>
  <c r="BZK174" i="2"/>
  <c r="BZL174" i="2"/>
  <c r="BZM174" i="2"/>
  <c r="BZN174" i="2"/>
  <c r="BZO174" i="2"/>
  <c r="BZP174" i="2"/>
  <c r="BZQ174" i="2"/>
  <c r="BZR174" i="2"/>
  <c r="BZS174" i="2"/>
  <c r="BZT174" i="2"/>
  <c r="BZU174" i="2"/>
  <c r="BZV174" i="2"/>
  <c r="BZW174" i="2"/>
  <c r="BZX174" i="2"/>
  <c r="BZY174" i="2"/>
  <c r="BZZ174" i="2"/>
  <c r="CAA174" i="2"/>
  <c r="CAB174" i="2"/>
  <c r="CAC174" i="2"/>
  <c r="CAD174" i="2"/>
  <c r="CAE174" i="2"/>
  <c r="CAF174" i="2"/>
  <c r="CAG174" i="2"/>
  <c r="CAH174" i="2"/>
  <c r="CAI174" i="2"/>
  <c r="CAJ174" i="2"/>
  <c r="CAK174" i="2"/>
  <c r="CAL174" i="2"/>
  <c r="CAM174" i="2"/>
  <c r="CAN174" i="2"/>
  <c r="CAO174" i="2"/>
  <c r="CAP174" i="2"/>
  <c r="CAQ174" i="2"/>
  <c r="CAR174" i="2"/>
  <c r="CAS174" i="2"/>
  <c r="CAT174" i="2"/>
  <c r="CAU174" i="2"/>
  <c r="CAV174" i="2"/>
  <c r="CAW174" i="2"/>
  <c r="CAX174" i="2"/>
  <c r="CAY174" i="2"/>
  <c r="CAZ174" i="2"/>
  <c r="CBA174" i="2"/>
  <c r="CBB174" i="2"/>
  <c r="CBC174" i="2"/>
  <c r="CBD174" i="2"/>
  <c r="CBE174" i="2"/>
  <c r="CBF174" i="2"/>
  <c r="CBG174" i="2"/>
  <c r="CBH174" i="2"/>
  <c r="CBI174" i="2"/>
  <c r="CBJ174" i="2"/>
  <c r="CBK174" i="2"/>
  <c r="CBL174" i="2"/>
  <c r="CBM174" i="2"/>
  <c r="CBN174" i="2"/>
  <c r="CBO174" i="2"/>
  <c r="CBP174" i="2"/>
  <c r="CBQ174" i="2"/>
  <c r="CBR174" i="2"/>
  <c r="CBS174" i="2"/>
  <c r="CBT174" i="2"/>
  <c r="CBU174" i="2"/>
  <c r="CBV174" i="2"/>
  <c r="CBW174" i="2"/>
  <c r="CBX174" i="2"/>
  <c r="CBY174" i="2"/>
  <c r="CBZ174" i="2"/>
  <c r="CCA174" i="2"/>
  <c r="CCB174" i="2"/>
  <c r="CCC174" i="2"/>
  <c r="CCD174" i="2"/>
  <c r="CCE174" i="2"/>
  <c r="CCF174" i="2"/>
  <c r="CCG174" i="2"/>
  <c r="CCH174" i="2"/>
  <c r="CCI174" i="2"/>
  <c r="CCJ174" i="2"/>
  <c r="CCK174" i="2"/>
  <c r="CCL174" i="2"/>
  <c r="CCM174" i="2"/>
  <c r="CCN174" i="2"/>
  <c r="CCO174" i="2"/>
  <c r="CCP174" i="2"/>
  <c r="CCQ174" i="2"/>
  <c r="CCR174" i="2"/>
  <c r="CCS174" i="2"/>
  <c r="CCT174" i="2"/>
  <c r="CCU174" i="2"/>
  <c r="CCV174" i="2"/>
  <c r="CCW174" i="2"/>
  <c r="CCX174" i="2"/>
  <c r="CCY174" i="2"/>
  <c r="CCZ174" i="2"/>
  <c r="CDA174" i="2"/>
  <c r="CDB174" i="2"/>
  <c r="CDC174" i="2"/>
  <c r="CDD174" i="2"/>
  <c r="CDE174" i="2"/>
  <c r="CDF174" i="2"/>
  <c r="CDG174" i="2"/>
  <c r="CDH174" i="2"/>
  <c r="CDI174" i="2"/>
  <c r="CDJ174" i="2"/>
  <c r="CDK174" i="2"/>
  <c r="CDL174" i="2"/>
  <c r="CDM174" i="2"/>
  <c r="CDN174" i="2"/>
  <c r="CDO174" i="2"/>
  <c r="CDP174" i="2"/>
  <c r="CDQ174" i="2"/>
  <c r="CDR174" i="2"/>
  <c r="CDS174" i="2"/>
  <c r="CDT174" i="2"/>
  <c r="CDU174" i="2"/>
  <c r="CDV174" i="2"/>
  <c r="CDW174" i="2"/>
  <c r="CDX174" i="2"/>
  <c r="CDY174" i="2"/>
  <c r="CDZ174" i="2"/>
  <c r="CEA174" i="2"/>
  <c r="CEB174" i="2"/>
  <c r="CEC174" i="2"/>
  <c r="CED174" i="2"/>
  <c r="CEE174" i="2"/>
  <c r="CEF174" i="2"/>
  <c r="CEG174" i="2"/>
  <c r="CEH174" i="2"/>
  <c r="CEI174" i="2"/>
  <c r="CEJ174" i="2"/>
  <c r="CEK174" i="2"/>
  <c r="CEL174" i="2"/>
  <c r="CEM174" i="2"/>
  <c r="CEN174" i="2"/>
  <c r="CEO174" i="2"/>
  <c r="CEP174" i="2"/>
  <c r="CEQ174" i="2"/>
  <c r="CER174" i="2"/>
  <c r="CES174" i="2"/>
  <c r="CET174" i="2"/>
  <c r="CEU174" i="2"/>
  <c r="CEV174" i="2"/>
  <c r="CEW174" i="2"/>
  <c r="CEX174" i="2"/>
  <c r="CEY174" i="2"/>
  <c r="CEZ174" i="2"/>
  <c r="CFA174" i="2"/>
  <c r="CFB174" i="2"/>
  <c r="CFC174" i="2"/>
  <c r="CFD174" i="2"/>
  <c r="CFE174" i="2"/>
  <c r="CFF174" i="2"/>
  <c r="CFG174" i="2"/>
  <c r="CFH174" i="2"/>
  <c r="CFI174" i="2"/>
  <c r="CFJ174" i="2"/>
  <c r="CFK174" i="2"/>
  <c r="CFL174" i="2"/>
  <c r="CFM174" i="2"/>
  <c r="CFN174" i="2"/>
  <c r="CFO174" i="2"/>
  <c r="CFP174" i="2"/>
  <c r="CFQ174" i="2"/>
  <c r="CFR174" i="2"/>
  <c r="CFS174" i="2"/>
  <c r="CFT174" i="2"/>
  <c r="CFU174" i="2"/>
  <c r="CFV174" i="2"/>
  <c r="CFW174" i="2"/>
  <c r="CFX174" i="2"/>
  <c r="CFY174" i="2"/>
  <c r="CFZ174" i="2"/>
  <c r="CGA174" i="2"/>
  <c r="CGB174" i="2"/>
  <c r="CGC174" i="2"/>
  <c r="CGD174" i="2"/>
  <c r="CGE174" i="2"/>
  <c r="CGF174" i="2"/>
  <c r="CGG174" i="2"/>
  <c r="CGH174" i="2"/>
  <c r="CGI174" i="2"/>
  <c r="CGJ174" i="2"/>
  <c r="CGK174" i="2"/>
  <c r="CGL174" i="2"/>
  <c r="CGM174" i="2"/>
  <c r="CGN174" i="2"/>
  <c r="CGO174" i="2"/>
  <c r="CGP174" i="2"/>
  <c r="CGQ174" i="2"/>
  <c r="CGR174" i="2"/>
  <c r="CGS174" i="2"/>
  <c r="CGT174" i="2"/>
  <c r="CGU174" i="2"/>
  <c r="CGV174" i="2"/>
  <c r="CGW174" i="2"/>
  <c r="CGX174" i="2"/>
  <c r="CGY174" i="2"/>
  <c r="CGZ174" i="2"/>
  <c r="CHA174" i="2"/>
  <c r="CHB174" i="2"/>
  <c r="CHC174" i="2"/>
  <c r="CHD174" i="2"/>
  <c r="CHE174" i="2"/>
  <c r="CHF174" i="2"/>
  <c r="CHG174" i="2"/>
  <c r="CHH174" i="2"/>
  <c r="CHI174" i="2"/>
  <c r="CHJ174" i="2"/>
  <c r="CHK174" i="2"/>
  <c r="CHL174" i="2"/>
  <c r="CHM174" i="2"/>
  <c r="CHN174" i="2"/>
  <c r="CHO174" i="2"/>
  <c r="CHP174" i="2"/>
  <c r="CHQ174" i="2"/>
  <c r="CHR174" i="2"/>
  <c r="CHS174" i="2"/>
  <c r="CHT174" i="2"/>
  <c r="CHU174" i="2"/>
  <c r="CHV174" i="2"/>
  <c r="CHW174" i="2"/>
  <c r="CHX174" i="2"/>
  <c r="CHY174" i="2"/>
  <c r="CHZ174" i="2"/>
  <c r="CIA174" i="2"/>
  <c r="CIB174" i="2"/>
  <c r="CIC174" i="2"/>
  <c r="CID174" i="2"/>
  <c r="CIE174" i="2"/>
  <c r="CIF174" i="2"/>
  <c r="CIG174" i="2"/>
  <c r="CIH174" i="2"/>
  <c r="CII174" i="2"/>
  <c r="CIJ174" i="2"/>
  <c r="CIK174" i="2"/>
  <c r="CIL174" i="2"/>
  <c r="CIM174" i="2"/>
  <c r="CIN174" i="2"/>
  <c r="CIO174" i="2"/>
  <c r="CIP174" i="2"/>
  <c r="CIQ174" i="2"/>
  <c r="CIR174" i="2"/>
  <c r="CIS174" i="2"/>
  <c r="CIT174" i="2"/>
  <c r="CIU174" i="2"/>
  <c r="CIV174" i="2"/>
  <c r="CIW174" i="2"/>
  <c r="CIX174" i="2"/>
  <c r="CIY174" i="2"/>
  <c r="CIZ174" i="2"/>
  <c r="CJA174" i="2"/>
  <c r="CJB174" i="2"/>
  <c r="CJC174" i="2"/>
  <c r="CJD174" i="2"/>
  <c r="CJE174" i="2"/>
  <c r="CJF174" i="2"/>
  <c r="CJG174" i="2"/>
  <c r="CJH174" i="2"/>
  <c r="CJI174" i="2"/>
  <c r="CJJ174" i="2"/>
  <c r="CJK174" i="2"/>
  <c r="CJL174" i="2"/>
  <c r="CJM174" i="2"/>
  <c r="CJN174" i="2"/>
  <c r="CJO174" i="2"/>
  <c r="CJP174" i="2"/>
  <c r="CJQ174" i="2"/>
  <c r="CJR174" i="2"/>
  <c r="CJS174" i="2"/>
  <c r="CJT174" i="2"/>
  <c r="CJU174" i="2"/>
  <c r="CJV174" i="2"/>
  <c r="CJW174" i="2"/>
  <c r="CJX174" i="2"/>
  <c r="CJY174" i="2"/>
  <c r="CJZ174" i="2"/>
  <c r="CKA174" i="2"/>
  <c r="CKB174" i="2"/>
  <c r="CKC174" i="2"/>
  <c r="CKD174" i="2"/>
  <c r="CKE174" i="2"/>
  <c r="CKF174" i="2"/>
  <c r="CKG174" i="2"/>
  <c r="CKH174" i="2"/>
  <c r="CKI174" i="2"/>
  <c r="CKJ174" i="2"/>
  <c r="CKK174" i="2"/>
  <c r="CKL174" i="2"/>
  <c r="CKM174" i="2"/>
  <c r="CKN174" i="2"/>
  <c r="CKO174" i="2"/>
  <c r="CKP174" i="2"/>
  <c r="CKQ174" i="2"/>
  <c r="CKR174" i="2"/>
  <c r="CKS174" i="2"/>
  <c r="CKT174" i="2"/>
  <c r="CKU174" i="2"/>
  <c r="CKV174" i="2"/>
  <c r="CKW174" i="2"/>
  <c r="CKX174" i="2"/>
  <c r="CKY174" i="2"/>
  <c r="CKZ174" i="2"/>
  <c r="CLA174" i="2"/>
  <c r="CLB174" i="2"/>
  <c r="CLC174" i="2"/>
  <c r="CLD174" i="2"/>
  <c r="CLE174" i="2"/>
  <c r="CLF174" i="2"/>
  <c r="CLG174" i="2"/>
  <c r="CLH174" i="2"/>
  <c r="CLI174" i="2"/>
  <c r="CLJ174" i="2"/>
  <c r="CLK174" i="2"/>
  <c r="CLL174" i="2"/>
  <c r="CLM174" i="2"/>
  <c r="CLN174" i="2"/>
  <c r="CLO174" i="2"/>
  <c r="CLP174" i="2"/>
  <c r="CLQ174" i="2"/>
  <c r="CLR174" i="2"/>
  <c r="CLS174" i="2"/>
  <c r="CLT174" i="2"/>
  <c r="CLU174" i="2"/>
  <c r="CLV174" i="2"/>
  <c r="CLW174" i="2"/>
  <c r="CLX174" i="2"/>
  <c r="CLY174" i="2"/>
  <c r="CLZ174" i="2"/>
  <c r="CMA174" i="2"/>
  <c r="CMB174" i="2"/>
  <c r="CMC174" i="2"/>
  <c r="CMD174" i="2"/>
  <c r="CME174" i="2"/>
  <c r="CMF174" i="2"/>
  <c r="CMG174" i="2"/>
  <c r="CMH174" i="2"/>
  <c r="CMI174" i="2"/>
  <c r="CMJ174" i="2"/>
  <c r="CMK174" i="2"/>
  <c r="CML174" i="2"/>
  <c r="CMM174" i="2"/>
  <c r="CMN174" i="2"/>
  <c r="CMO174" i="2"/>
  <c r="CMP174" i="2"/>
  <c r="CMQ174" i="2"/>
  <c r="CMR174" i="2"/>
  <c r="CMS174" i="2"/>
  <c r="CMT174" i="2"/>
  <c r="CMU174" i="2"/>
  <c r="CMV174" i="2"/>
  <c r="CMW174" i="2"/>
  <c r="CMX174" i="2"/>
  <c r="CMY174" i="2"/>
  <c r="CMZ174" i="2"/>
  <c r="CNA174" i="2"/>
  <c r="CNB174" i="2"/>
  <c r="CNC174" i="2"/>
  <c r="CND174" i="2"/>
  <c r="CNE174" i="2"/>
  <c r="CNF174" i="2"/>
  <c r="CNG174" i="2"/>
  <c r="CNH174" i="2"/>
  <c r="CNI174" i="2"/>
  <c r="CNJ174" i="2"/>
  <c r="CNK174" i="2"/>
  <c r="CNL174" i="2"/>
  <c r="CNM174" i="2"/>
  <c r="CNN174" i="2"/>
  <c r="CNO174" i="2"/>
  <c r="CNP174" i="2"/>
  <c r="CNQ174" i="2"/>
  <c r="CNR174" i="2"/>
  <c r="CNS174" i="2"/>
  <c r="CNT174" i="2"/>
  <c r="CNU174" i="2"/>
  <c r="CNV174" i="2"/>
  <c r="CNW174" i="2"/>
  <c r="CNX174" i="2"/>
  <c r="CNY174" i="2"/>
  <c r="CNZ174" i="2"/>
  <c r="COA174" i="2"/>
  <c r="COB174" i="2"/>
  <c r="COC174" i="2"/>
  <c r="COD174" i="2"/>
  <c r="COE174" i="2"/>
  <c r="COF174" i="2"/>
  <c r="COG174" i="2"/>
  <c r="COH174" i="2"/>
  <c r="COI174" i="2"/>
  <c r="COJ174" i="2"/>
  <c r="COK174" i="2"/>
  <c r="COL174" i="2"/>
  <c r="COM174" i="2"/>
  <c r="CON174" i="2"/>
  <c r="COO174" i="2"/>
  <c r="COP174" i="2"/>
  <c r="COQ174" i="2"/>
  <c r="COR174" i="2"/>
  <c r="COS174" i="2"/>
  <c r="COT174" i="2"/>
  <c r="COU174" i="2"/>
  <c r="COV174" i="2"/>
  <c r="COW174" i="2"/>
  <c r="COX174" i="2"/>
  <c r="COY174" i="2"/>
  <c r="COZ174" i="2"/>
  <c r="CPA174" i="2"/>
  <c r="CPB174" i="2"/>
  <c r="CPC174" i="2"/>
  <c r="CPD174" i="2"/>
  <c r="CPE174" i="2"/>
  <c r="CPF174" i="2"/>
  <c r="CPG174" i="2"/>
  <c r="CPH174" i="2"/>
  <c r="CPI174" i="2"/>
  <c r="CPJ174" i="2"/>
  <c r="CPK174" i="2"/>
  <c r="CPL174" i="2"/>
  <c r="CPM174" i="2"/>
  <c r="CPN174" i="2"/>
  <c r="CPO174" i="2"/>
  <c r="CPP174" i="2"/>
  <c r="CPQ174" i="2"/>
  <c r="CPR174" i="2"/>
  <c r="CPS174" i="2"/>
  <c r="CPT174" i="2"/>
  <c r="CPU174" i="2"/>
  <c r="CPV174" i="2"/>
  <c r="CPW174" i="2"/>
  <c r="CPX174" i="2"/>
  <c r="CPY174" i="2"/>
  <c r="CPZ174" i="2"/>
  <c r="CQA174" i="2"/>
  <c r="CQB174" i="2"/>
  <c r="CQC174" i="2"/>
  <c r="CQD174" i="2"/>
  <c r="CQE174" i="2"/>
  <c r="CQF174" i="2"/>
  <c r="CQG174" i="2"/>
  <c r="CQH174" i="2"/>
  <c r="CQI174" i="2"/>
  <c r="CQJ174" i="2"/>
  <c r="CQK174" i="2"/>
  <c r="CQL174" i="2"/>
  <c r="CQM174" i="2"/>
  <c r="CQN174" i="2"/>
  <c r="CQO174" i="2"/>
  <c r="CQP174" i="2"/>
  <c r="CQQ174" i="2"/>
  <c r="CQR174" i="2"/>
  <c r="CQS174" i="2"/>
  <c r="CQT174" i="2"/>
  <c r="CQU174" i="2"/>
  <c r="CQV174" i="2"/>
  <c r="CQW174" i="2"/>
  <c r="CQX174" i="2"/>
  <c r="CQY174" i="2"/>
  <c r="CQZ174" i="2"/>
  <c r="CRA174" i="2"/>
  <c r="CRB174" i="2"/>
  <c r="CRC174" i="2"/>
  <c r="CRD174" i="2"/>
  <c r="CRE174" i="2"/>
  <c r="CRF174" i="2"/>
  <c r="CRG174" i="2"/>
  <c r="CRH174" i="2"/>
  <c r="CRI174" i="2"/>
  <c r="CRJ174" i="2"/>
  <c r="CRK174" i="2"/>
  <c r="CRL174" i="2"/>
  <c r="CRM174" i="2"/>
  <c r="CRN174" i="2"/>
  <c r="CRO174" i="2"/>
  <c r="CRP174" i="2"/>
  <c r="CRQ174" i="2"/>
  <c r="CRR174" i="2"/>
  <c r="CRS174" i="2"/>
  <c r="CRT174" i="2"/>
  <c r="CRU174" i="2"/>
  <c r="CRV174" i="2"/>
  <c r="CRW174" i="2"/>
  <c r="CRX174" i="2"/>
  <c r="CRY174" i="2"/>
  <c r="CRZ174" i="2"/>
  <c r="CSA174" i="2"/>
  <c r="CSB174" i="2"/>
  <c r="CSC174" i="2"/>
  <c r="CSD174" i="2"/>
  <c r="CSE174" i="2"/>
  <c r="CSF174" i="2"/>
  <c r="CSG174" i="2"/>
  <c r="CSH174" i="2"/>
  <c r="CSI174" i="2"/>
  <c r="CSJ174" i="2"/>
  <c r="CSK174" i="2"/>
  <c r="CSL174" i="2"/>
  <c r="CSM174" i="2"/>
  <c r="CSN174" i="2"/>
  <c r="CSO174" i="2"/>
  <c r="CSP174" i="2"/>
  <c r="CSQ174" i="2"/>
  <c r="CSR174" i="2"/>
  <c r="CSS174" i="2"/>
  <c r="CST174" i="2"/>
  <c r="CSU174" i="2"/>
  <c r="CSV174" i="2"/>
  <c r="CSW174" i="2"/>
  <c r="CSX174" i="2"/>
  <c r="CSY174" i="2"/>
  <c r="CSZ174" i="2"/>
  <c r="CTA174" i="2"/>
  <c r="CTB174" i="2"/>
  <c r="CTC174" i="2"/>
  <c r="CTD174" i="2"/>
  <c r="CTE174" i="2"/>
  <c r="CTF174" i="2"/>
  <c r="CTG174" i="2"/>
  <c r="CTH174" i="2"/>
  <c r="CTI174" i="2"/>
  <c r="CTJ174" i="2"/>
  <c r="CTK174" i="2"/>
  <c r="CTL174" i="2"/>
  <c r="CTM174" i="2"/>
  <c r="CTN174" i="2"/>
  <c r="CTO174" i="2"/>
  <c r="CTP174" i="2"/>
  <c r="CTQ174" i="2"/>
  <c r="CTR174" i="2"/>
  <c r="CTS174" i="2"/>
  <c r="CTT174" i="2"/>
  <c r="CTU174" i="2"/>
  <c r="CTV174" i="2"/>
  <c r="CTW174" i="2"/>
  <c r="CTX174" i="2"/>
  <c r="CTY174" i="2"/>
  <c r="CTZ174" i="2"/>
  <c r="CUA174" i="2"/>
  <c r="CUB174" i="2"/>
  <c r="CUC174" i="2"/>
  <c r="CUD174" i="2"/>
  <c r="CUE174" i="2"/>
  <c r="CUF174" i="2"/>
  <c r="CUG174" i="2"/>
  <c r="CUH174" i="2"/>
  <c r="CUI174" i="2"/>
  <c r="CUJ174" i="2"/>
  <c r="CUK174" i="2"/>
  <c r="CUL174" i="2"/>
  <c r="CUM174" i="2"/>
  <c r="CUN174" i="2"/>
  <c r="CUO174" i="2"/>
  <c r="CUP174" i="2"/>
  <c r="CUQ174" i="2"/>
  <c r="CUR174" i="2"/>
  <c r="CUS174" i="2"/>
  <c r="CUT174" i="2"/>
  <c r="CUU174" i="2"/>
  <c r="CUV174" i="2"/>
  <c r="CUW174" i="2"/>
  <c r="CUX174" i="2"/>
  <c r="CUY174" i="2"/>
  <c r="CUZ174" i="2"/>
  <c r="CVA174" i="2"/>
  <c r="CVB174" i="2"/>
  <c r="CVC174" i="2"/>
  <c r="CVD174" i="2"/>
  <c r="CVE174" i="2"/>
  <c r="CVF174" i="2"/>
  <c r="CVG174" i="2"/>
  <c r="CVH174" i="2"/>
  <c r="CVI174" i="2"/>
  <c r="CVJ174" i="2"/>
  <c r="CVK174" i="2"/>
  <c r="CVL174" i="2"/>
  <c r="CVM174" i="2"/>
  <c r="CVN174" i="2"/>
  <c r="CVO174" i="2"/>
  <c r="CVP174" i="2"/>
  <c r="CVQ174" i="2"/>
  <c r="CVR174" i="2"/>
  <c r="CVS174" i="2"/>
  <c r="CVT174" i="2"/>
  <c r="CVU174" i="2"/>
  <c r="CVV174" i="2"/>
  <c r="CVW174" i="2"/>
  <c r="CVX174" i="2"/>
  <c r="CVY174" i="2"/>
  <c r="CVZ174" i="2"/>
  <c r="CWA174" i="2"/>
  <c r="CWB174" i="2"/>
  <c r="CWC174" i="2"/>
  <c r="CWD174" i="2"/>
  <c r="CWE174" i="2"/>
  <c r="CWF174" i="2"/>
  <c r="CWG174" i="2"/>
  <c r="CWH174" i="2"/>
  <c r="CWI174" i="2"/>
  <c r="CWJ174" i="2"/>
  <c r="CWK174" i="2"/>
  <c r="CWL174" i="2"/>
  <c r="CWM174" i="2"/>
  <c r="CWN174" i="2"/>
  <c r="CWO174" i="2"/>
  <c r="CWP174" i="2"/>
  <c r="CWQ174" i="2"/>
  <c r="CWR174" i="2"/>
  <c r="CWS174" i="2"/>
  <c r="CWT174" i="2"/>
  <c r="CWU174" i="2"/>
  <c r="CWV174" i="2"/>
  <c r="CWW174" i="2"/>
  <c r="CWX174" i="2"/>
  <c r="CWY174" i="2"/>
  <c r="CWZ174" i="2"/>
  <c r="CXA174" i="2"/>
  <c r="CXB174" i="2"/>
  <c r="CXC174" i="2"/>
  <c r="CXD174" i="2"/>
  <c r="CXE174" i="2"/>
  <c r="CXF174" i="2"/>
  <c r="CXG174" i="2"/>
  <c r="CXH174" i="2"/>
  <c r="CXI174" i="2"/>
  <c r="CXJ174" i="2"/>
  <c r="CXK174" i="2"/>
  <c r="CXL174" i="2"/>
  <c r="CXM174" i="2"/>
  <c r="CXN174" i="2"/>
  <c r="CXO174" i="2"/>
  <c r="CXP174" i="2"/>
  <c r="CXQ174" i="2"/>
  <c r="CXR174" i="2"/>
  <c r="CXS174" i="2"/>
  <c r="CXT174" i="2"/>
  <c r="CXU174" i="2"/>
  <c r="CXV174" i="2"/>
  <c r="CXW174" i="2"/>
  <c r="CXX174" i="2"/>
  <c r="CXY174" i="2"/>
  <c r="CXZ174" i="2"/>
  <c r="CYA174" i="2"/>
  <c r="CYB174" i="2"/>
  <c r="CYC174" i="2"/>
  <c r="CYD174" i="2"/>
  <c r="CYE174" i="2"/>
  <c r="CYF174" i="2"/>
  <c r="CYG174" i="2"/>
  <c r="CYH174" i="2"/>
  <c r="CYI174" i="2"/>
  <c r="CYJ174" i="2"/>
  <c r="CYK174" i="2"/>
  <c r="CYL174" i="2"/>
  <c r="CYM174" i="2"/>
  <c r="CYN174" i="2"/>
  <c r="CYO174" i="2"/>
  <c r="CYP174" i="2"/>
  <c r="CYQ174" i="2"/>
  <c r="CYR174" i="2"/>
  <c r="CYS174" i="2"/>
  <c r="CYT174" i="2"/>
  <c r="CYU174" i="2"/>
  <c r="CYV174" i="2"/>
  <c r="CYW174" i="2"/>
  <c r="CYX174" i="2"/>
  <c r="CYY174" i="2"/>
  <c r="CYZ174" i="2"/>
  <c r="CZA174" i="2"/>
  <c r="CZB174" i="2"/>
  <c r="CZC174" i="2"/>
  <c r="CZD174" i="2"/>
  <c r="CZE174" i="2"/>
  <c r="CZF174" i="2"/>
  <c r="CZG174" i="2"/>
  <c r="CZH174" i="2"/>
  <c r="CZI174" i="2"/>
  <c r="CZJ174" i="2"/>
  <c r="CZK174" i="2"/>
  <c r="CZL174" i="2"/>
  <c r="CZM174" i="2"/>
  <c r="CZN174" i="2"/>
  <c r="CZO174" i="2"/>
  <c r="CZP174" i="2"/>
  <c r="CZQ174" i="2"/>
  <c r="CZR174" i="2"/>
  <c r="CZS174" i="2"/>
  <c r="CZT174" i="2"/>
  <c r="CZU174" i="2"/>
  <c r="CZV174" i="2"/>
  <c r="CZW174" i="2"/>
  <c r="CZX174" i="2"/>
  <c r="CZY174" i="2"/>
  <c r="CZZ174" i="2"/>
  <c r="DAA174" i="2"/>
  <c r="DAB174" i="2"/>
  <c r="DAC174" i="2"/>
  <c r="DAD174" i="2"/>
  <c r="DAE174" i="2"/>
  <c r="DAF174" i="2"/>
  <c r="DAG174" i="2"/>
  <c r="DAH174" i="2"/>
  <c r="DAI174" i="2"/>
  <c r="DAJ174" i="2"/>
  <c r="DAK174" i="2"/>
  <c r="DAL174" i="2"/>
  <c r="DAM174" i="2"/>
  <c r="DAN174" i="2"/>
  <c r="DAO174" i="2"/>
  <c r="DAP174" i="2"/>
  <c r="DAQ174" i="2"/>
  <c r="DAR174" i="2"/>
  <c r="DAS174" i="2"/>
  <c r="DAT174" i="2"/>
  <c r="DAU174" i="2"/>
  <c r="DAV174" i="2"/>
  <c r="DAW174" i="2"/>
  <c r="DAX174" i="2"/>
  <c r="DAY174" i="2"/>
  <c r="DAZ174" i="2"/>
  <c r="DBA174" i="2"/>
  <c r="DBB174" i="2"/>
  <c r="DBC174" i="2"/>
  <c r="DBD174" i="2"/>
  <c r="DBE174" i="2"/>
  <c r="DBF174" i="2"/>
  <c r="DBG174" i="2"/>
  <c r="DBH174" i="2"/>
  <c r="DBI174" i="2"/>
  <c r="DBJ174" i="2"/>
  <c r="DBK174" i="2"/>
  <c r="DBL174" i="2"/>
  <c r="DBM174" i="2"/>
  <c r="DBN174" i="2"/>
  <c r="DBO174" i="2"/>
  <c r="DBP174" i="2"/>
  <c r="DBQ174" i="2"/>
  <c r="DBR174" i="2"/>
  <c r="DBS174" i="2"/>
  <c r="DBT174" i="2"/>
  <c r="DBU174" i="2"/>
  <c r="DBV174" i="2"/>
  <c r="DBW174" i="2"/>
  <c r="DBX174" i="2"/>
  <c r="DBY174" i="2"/>
  <c r="DBZ174" i="2"/>
  <c r="DCA174" i="2"/>
  <c r="DCB174" i="2"/>
  <c r="DCC174" i="2"/>
  <c r="DCD174" i="2"/>
  <c r="DCE174" i="2"/>
  <c r="DCF174" i="2"/>
  <c r="DCG174" i="2"/>
  <c r="DCH174" i="2"/>
  <c r="DCI174" i="2"/>
  <c r="DCJ174" i="2"/>
  <c r="DCK174" i="2"/>
  <c r="DCL174" i="2"/>
  <c r="DCM174" i="2"/>
  <c r="DCN174" i="2"/>
  <c r="DCO174" i="2"/>
  <c r="DCP174" i="2"/>
  <c r="DCQ174" i="2"/>
  <c r="DCR174" i="2"/>
  <c r="DCS174" i="2"/>
  <c r="DCT174" i="2"/>
  <c r="DCU174" i="2"/>
  <c r="DCV174" i="2"/>
  <c r="DCW174" i="2"/>
  <c r="DCX174" i="2"/>
  <c r="DCY174" i="2"/>
  <c r="DCZ174" i="2"/>
  <c r="DDA174" i="2"/>
  <c r="DDB174" i="2"/>
  <c r="DDC174" i="2"/>
  <c r="DDD174" i="2"/>
  <c r="DDE174" i="2"/>
  <c r="DDF174" i="2"/>
  <c r="DDG174" i="2"/>
  <c r="DDH174" i="2"/>
  <c r="DDI174" i="2"/>
  <c r="DDJ174" i="2"/>
  <c r="DDK174" i="2"/>
  <c r="DDL174" i="2"/>
  <c r="DDM174" i="2"/>
  <c r="DDN174" i="2"/>
  <c r="DDO174" i="2"/>
  <c r="DDP174" i="2"/>
  <c r="DDQ174" i="2"/>
  <c r="DDR174" i="2"/>
  <c r="DDS174" i="2"/>
  <c r="DDT174" i="2"/>
  <c r="DDU174" i="2"/>
  <c r="DDV174" i="2"/>
  <c r="DDW174" i="2"/>
  <c r="DDX174" i="2"/>
  <c r="DDY174" i="2"/>
  <c r="DDZ174" i="2"/>
  <c r="DEA174" i="2"/>
  <c r="DEB174" i="2"/>
  <c r="DEC174" i="2"/>
  <c r="DED174" i="2"/>
  <c r="DEE174" i="2"/>
  <c r="DEF174" i="2"/>
  <c r="DEG174" i="2"/>
  <c r="DEH174" i="2"/>
  <c r="DEI174" i="2"/>
  <c r="DEJ174" i="2"/>
  <c r="DEK174" i="2"/>
  <c r="DEL174" i="2"/>
  <c r="DEM174" i="2"/>
  <c r="DEN174" i="2"/>
  <c r="DEO174" i="2"/>
  <c r="DEP174" i="2"/>
  <c r="DEQ174" i="2"/>
  <c r="DER174" i="2"/>
  <c r="DES174" i="2"/>
  <c r="DET174" i="2"/>
  <c r="DEU174" i="2"/>
  <c r="DEV174" i="2"/>
  <c r="DEW174" i="2"/>
  <c r="DEX174" i="2"/>
  <c r="DEY174" i="2"/>
  <c r="DEZ174" i="2"/>
  <c r="DFA174" i="2"/>
  <c r="DFB174" i="2"/>
  <c r="DFC174" i="2"/>
  <c r="DFD174" i="2"/>
  <c r="DFE174" i="2"/>
  <c r="DFF174" i="2"/>
  <c r="DFG174" i="2"/>
  <c r="DFH174" i="2"/>
  <c r="DFI174" i="2"/>
  <c r="DFJ174" i="2"/>
  <c r="DFK174" i="2"/>
  <c r="DFL174" i="2"/>
  <c r="DFM174" i="2"/>
  <c r="DFN174" i="2"/>
  <c r="DFO174" i="2"/>
  <c r="DFP174" i="2"/>
  <c r="DFQ174" i="2"/>
  <c r="DFR174" i="2"/>
  <c r="DFS174" i="2"/>
  <c r="DFT174" i="2"/>
  <c r="DFU174" i="2"/>
  <c r="DFV174" i="2"/>
  <c r="DFW174" i="2"/>
  <c r="DFX174" i="2"/>
  <c r="DFY174" i="2"/>
  <c r="DFZ174" i="2"/>
  <c r="DGA174" i="2"/>
  <c r="DGB174" i="2"/>
  <c r="DGC174" i="2"/>
  <c r="DGD174" i="2"/>
  <c r="DGE174" i="2"/>
  <c r="DGF174" i="2"/>
  <c r="DGG174" i="2"/>
  <c r="DGH174" i="2"/>
  <c r="DGI174" i="2"/>
  <c r="DGJ174" i="2"/>
  <c r="DGK174" i="2"/>
  <c r="DGL174" i="2"/>
  <c r="DGM174" i="2"/>
  <c r="DGN174" i="2"/>
  <c r="DGO174" i="2"/>
  <c r="DGP174" i="2"/>
  <c r="DGQ174" i="2"/>
  <c r="DGR174" i="2"/>
  <c r="DGS174" i="2"/>
  <c r="DGT174" i="2"/>
  <c r="DGU174" i="2"/>
  <c r="DGV174" i="2"/>
  <c r="DGW174" i="2"/>
  <c r="DGX174" i="2"/>
  <c r="DGY174" i="2"/>
  <c r="DGZ174" i="2"/>
  <c r="DHA174" i="2"/>
  <c r="DHB174" i="2"/>
  <c r="DHC174" i="2"/>
  <c r="DHD174" i="2"/>
  <c r="DHE174" i="2"/>
  <c r="DHF174" i="2"/>
  <c r="DHG174" i="2"/>
  <c r="DHH174" i="2"/>
  <c r="DHI174" i="2"/>
  <c r="DHJ174" i="2"/>
  <c r="DHK174" i="2"/>
  <c r="DHL174" i="2"/>
  <c r="DHM174" i="2"/>
  <c r="DHN174" i="2"/>
  <c r="DHO174" i="2"/>
  <c r="DHP174" i="2"/>
  <c r="DHQ174" i="2"/>
  <c r="DHR174" i="2"/>
  <c r="DHS174" i="2"/>
  <c r="DHT174" i="2"/>
  <c r="DHU174" i="2"/>
  <c r="DHV174" i="2"/>
  <c r="DHW174" i="2"/>
  <c r="DHX174" i="2"/>
  <c r="DHY174" i="2"/>
  <c r="DHZ174" i="2"/>
  <c r="DIA174" i="2"/>
  <c r="DIB174" i="2"/>
  <c r="DIC174" i="2"/>
  <c r="DID174" i="2"/>
  <c r="DIE174" i="2"/>
  <c r="DIF174" i="2"/>
  <c r="DIG174" i="2"/>
  <c r="DIH174" i="2"/>
  <c r="DII174" i="2"/>
  <c r="DIJ174" i="2"/>
  <c r="DIK174" i="2"/>
  <c r="DIL174" i="2"/>
  <c r="DIM174" i="2"/>
  <c r="DIN174" i="2"/>
  <c r="DIO174" i="2"/>
  <c r="DIP174" i="2"/>
  <c r="DIQ174" i="2"/>
  <c r="DIR174" i="2"/>
  <c r="DIS174" i="2"/>
  <c r="DIT174" i="2"/>
  <c r="DIU174" i="2"/>
  <c r="DIV174" i="2"/>
  <c r="DIW174" i="2"/>
  <c r="DIX174" i="2"/>
  <c r="DIY174" i="2"/>
  <c r="DIZ174" i="2"/>
  <c r="DJA174" i="2"/>
  <c r="DJB174" i="2"/>
  <c r="DJC174" i="2"/>
  <c r="DJD174" i="2"/>
  <c r="DJE174" i="2"/>
  <c r="DJF174" i="2"/>
  <c r="DJG174" i="2"/>
  <c r="DJH174" i="2"/>
  <c r="DJI174" i="2"/>
  <c r="DJJ174" i="2"/>
  <c r="DJK174" i="2"/>
  <c r="DJL174" i="2"/>
  <c r="DJM174" i="2"/>
  <c r="DJN174" i="2"/>
  <c r="DJO174" i="2"/>
  <c r="DJP174" i="2"/>
  <c r="DJQ174" i="2"/>
  <c r="DJR174" i="2"/>
  <c r="DJS174" i="2"/>
  <c r="DJT174" i="2"/>
  <c r="DJU174" i="2"/>
  <c r="DJV174" i="2"/>
  <c r="DJW174" i="2"/>
  <c r="DJX174" i="2"/>
  <c r="DJY174" i="2"/>
  <c r="DJZ174" i="2"/>
  <c r="DKA174" i="2"/>
  <c r="DKB174" i="2"/>
  <c r="DKC174" i="2"/>
  <c r="DKD174" i="2"/>
  <c r="DKE174" i="2"/>
  <c r="DKF174" i="2"/>
  <c r="DKG174" i="2"/>
  <c r="DKH174" i="2"/>
  <c r="DKI174" i="2"/>
  <c r="DKJ174" i="2"/>
  <c r="DKK174" i="2"/>
  <c r="DKL174" i="2"/>
  <c r="DKM174" i="2"/>
  <c r="DKN174" i="2"/>
  <c r="DKO174" i="2"/>
  <c r="DKP174" i="2"/>
  <c r="DKQ174" i="2"/>
  <c r="DKR174" i="2"/>
  <c r="DKS174" i="2"/>
  <c r="DKT174" i="2"/>
  <c r="DKU174" i="2"/>
  <c r="DKV174" i="2"/>
  <c r="DKW174" i="2"/>
  <c r="DKX174" i="2"/>
  <c r="DKY174" i="2"/>
  <c r="DKZ174" i="2"/>
  <c r="DLA174" i="2"/>
  <c r="DLB174" i="2"/>
  <c r="DLC174" i="2"/>
  <c r="DLD174" i="2"/>
  <c r="DLE174" i="2"/>
  <c r="DLF174" i="2"/>
  <c r="DLG174" i="2"/>
  <c r="DLH174" i="2"/>
  <c r="DLI174" i="2"/>
  <c r="DLJ174" i="2"/>
  <c r="DLK174" i="2"/>
  <c r="DLL174" i="2"/>
  <c r="DLM174" i="2"/>
  <c r="DLN174" i="2"/>
  <c r="DLO174" i="2"/>
  <c r="DLP174" i="2"/>
  <c r="DLQ174" i="2"/>
  <c r="DLR174" i="2"/>
  <c r="DLS174" i="2"/>
  <c r="DLT174" i="2"/>
  <c r="DLU174" i="2"/>
  <c r="DLV174" i="2"/>
  <c r="DLW174" i="2"/>
  <c r="DLX174" i="2"/>
  <c r="DLY174" i="2"/>
  <c r="DLZ174" i="2"/>
  <c r="DMA174" i="2"/>
  <c r="DMB174" i="2"/>
  <c r="DMC174" i="2"/>
  <c r="DMD174" i="2"/>
  <c r="DME174" i="2"/>
  <c r="DMF174" i="2"/>
  <c r="DMG174" i="2"/>
  <c r="DMH174" i="2"/>
  <c r="DMI174" i="2"/>
  <c r="DMJ174" i="2"/>
  <c r="DMK174" i="2"/>
  <c r="DML174" i="2"/>
  <c r="DMM174" i="2"/>
  <c r="DMN174" i="2"/>
  <c r="DMO174" i="2"/>
  <c r="DMP174" i="2"/>
  <c r="DMQ174" i="2"/>
  <c r="DMR174" i="2"/>
  <c r="DMS174" i="2"/>
  <c r="DMT174" i="2"/>
  <c r="DMU174" i="2"/>
  <c r="DMV174" i="2"/>
  <c r="DMW174" i="2"/>
  <c r="DMX174" i="2"/>
  <c r="DMY174" i="2"/>
  <c r="DMZ174" i="2"/>
  <c r="DNA174" i="2"/>
  <c r="DNB174" i="2"/>
  <c r="DNC174" i="2"/>
  <c r="DND174" i="2"/>
  <c r="DNE174" i="2"/>
  <c r="DNF174" i="2"/>
  <c r="DNG174" i="2"/>
  <c r="DNH174" i="2"/>
  <c r="DNI174" i="2"/>
  <c r="DNJ174" i="2"/>
  <c r="DNK174" i="2"/>
  <c r="DNL174" i="2"/>
  <c r="DNM174" i="2"/>
  <c r="DNN174" i="2"/>
  <c r="DNO174" i="2"/>
  <c r="DNP174" i="2"/>
  <c r="DNQ174" i="2"/>
  <c r="DNR174" i="2"/>
  <c r="DNS174" i="2"/>
  <c r="DNT174" i="2"/>
  <c r="DNU174" i="2"/>
  <c r="DNV174" i="2"/>
  <c r="DNW174" i="2"/>
  <c r="DNX174" i="2"/>
  <c r="DNY174" i="2"/>
  <c r="DNZ174" i="2"/>
  <c r="DOA174" i="2"/>
  <c r="DOB174" i="2"/>
  <c r="DOC174" i="2"/>
  <c r="DOD174" i="2"/>
  <c r="DOE174" i="2"/>
  <c r="DOF174" i="2"/>
  <c r="DOG174" i="2"/>
  <c r="DOH174" i="2"/>
  <c r="DOI174" i="2"/>
  <c r="DOJ174" i="2"/>
  <c r="DOK174" i="2"/>
  <c r="DOL174" i="2"/>
  <c r="DOM174" i="2"/>
  <c r="DON174" i="2"/>
  <c r="DOO174" i="2"/>
  <c r="DOP174" i="2"/>
  <c r="DOQ174" i="2"/>
  <c r="DOR174" i="2"/>
  <c r="DOS174" i="2"/>
  <c r="DOT174" i="2"/>
  <c r="DOU174" i="2"/>
  <c r="DOV174" i="2"/>
  <c r="DOW174" i="2"/>
  <c r="DOX174" i="2"/>
  <c r="DOY174" i="2"/>
  <c r="DOZ174" i="2"/>
  <c r="DPA174" i="2"/>
  <c r="DPB174" i="2"/>
  <c r="DPC174" i="2"/>
  <c r="DPD174" i="2"/>
  <c r="DPE174" i="2"/>
  <c r="DPF174" i="2"/>
  <c r="DPG174" i="2"/>
  <c r="DPH174" i="2"/>
  <c r="DPI174" i="2"/>
  <c r="DPJ174" i="2"/>
  <c r="DPK174" i="2"/>
  <c r="DPL174" i="2"/>
  <c r="DPM174" i="2"/>
  <c r="DPN174" i="2"/>
  <c r="DPO174" i="2"/>
  <c r="DPP174" i="2"/>
  <c r="DPQ174" i="2"/>
  <c r="DPR174" i="2"/>
  <c r="DPS174" i="2"/>
  <c r="DPT174" i="2"/>
  <c r="DPU174" i="2"/>
  <c r="DPV174" i="2"/>
  <c r="DPW174" i="2"/>
  <c r="DPX174" i="2"/>
  <c r="DPY174" i="2"/>
  <c r="DPZ174" i="2"/>
  <c r="DQA174" i="2"/>
  <c r="DQB174" i="2"/>
  <c r="DQC174" i="2"/>
  <c r="DQD174" i="2"/>
  <c r="DQE174" i="2"/>
  <c r="DQF174" i="2"/>
  <c r="DQG174" i="2"/>
  <c r="DQH174" i="2"/>
  <c r="DQI174" i="2"/>
  <c r="DQJ174" i="2"/>
  <c r="DQK174" i="2"/>
  <c r="DQL174" i="2"/>
  <c r="DQM174" i="2"/>
  <c r="DQN174" i="2"/>
  <c r="DQO174" i="2"/>
  <c r="DQP174" i="2"/>
  <c r="DQQ174" i="2"/>
  <c r="DQR174" i="2"/>
  <c r="DQS174" i="2"/>
  <c r="DQT174" i="2"/>
  <c r="DQU174" i="2"/>
  <c r="DQV174" i="2"/>
  <c r="DQW174" i="2"/>
  <c r="DQX174" i="2"/>
  <c r="DQY174" i="2"/>
  <c r="DQZ174" i="2"/>
  <c r="DRA174" i="2"/>
  <c r="DRB174" i="2"/>
  <c r="DRC174" i="2"/>
  <c r="DRD174" i="2"/>
  <c r="DRE174" i="2"/>
  <c r="DRF174" i="2"/>
  <c r="DRG174" i="2"/>
  <c r="DRH174" i="2"/>
  <c r="DRI174" i="2"/>
  <c r="DRJ174" i="2"/>
  <c r="DRK174" i="2"/>
  <c r="DRL174" i="2"/>
  <c r="DRM174" i="2"/>
  <c r="DRN174" i="2"/>
  <c r="DRO174" i="2"/>
  <c r="DRP174" i="2"/>
  <c r="DRQ174" i="2"/>
  <c r="DRR174" i="2"/>
  <c r="DRS174" i="2"/>
  <c r="DRT174" i="2"/>
  <c r="DRU174" i="2"/>
  <c r="DRV174" i="2"/>
  <c r="DRW174" i="2"/>
  <c r="DRX174" i="2"/>
  <c r="DRY174" i="2"/>
  <c r="DRZ174" i="2"/>
  <c r="DSA174" i="2"/>
  <c r="DSB174" i="2"/>
  <c r="DSC174" i="2"/>
  <c r="DSD174" i="2"/>
  <c r="DSE174" i="2"/>
  <c r="DSF174" i="2"/>
  <c r="DSG174" i="2"/>
  <c r="DSH174" i="2"/>
  <c r="DSI174" i="2"/>
  <c r="DSJ174" i="2"/>
  <c r="DSK174" i="2"/>
  <c r="DSL174" i="2"/>
  <c r="DSM174" i="2"/>
  <c r="DSN174" i="2"/>
  <c r="DSO174" i="2"/>
  <c r="DSP174" i="2"/>
  <c r="DSQ174" i="2"/>
  <c r="DSR174" i="2"/>
  <c r="DSS174" i="2"/>
  <c r="DST174" i="2"/>
  <c r="DSU174" i="2"/>
  <c r="DSV174" i="2"/>
  <c r="DSW174" i="2"/>
  <c r="DSX174" i="2"/>
  <c r="DSY174" i="2"/>
  <c r="DSZ174" i="2"/>
  <c r="DTA174" i="2"/>
  <c r="DTB174" i="2"/>
  <c r="DTC174" i="2"/>
  <c r="DTD174" i="2"/>
  <c r="DTE174" i="2"/>
  <c r="DTF174" i="2"/>
  <c r="DTG174" i="2"/>
  <c r="DTH174" i="2"/>
  <c r="DTI174" i="2"/>
  <c r="DTJ174" i="2"/>
  <c r="DTK174" i="2"/>
  <c r="DTL174" i="2"/>
  <c r="DTM174" i="2"/>
  <c r="DTN174" i="2"/>
  <c r="DTO174" i="2"/>
  <c r="DTP174" i="2"/>
  <c r="DTQ174" i="2"/>
  <c r="DTR174" i="2"/>
  <c r="DTS174" i="2"/>
  <c r="DTT174" i="2"/>
  <c r="DTU174" i="2"/>
  <c r="DTV174" i="2"/>
  <c r="DTW174" i="2"/>
  <c r="DTX174" i="2"/>
  <c r="DTY174" i="2"/>
  <c r="DTZ174" i="2"/>
  <c r="DUA174" i="2"/>
  <c r="DUB174" i="2"/>
  <c r="DUC174" i="2"/>
  <c r="DUD174" i="2"/>
  <c r="DUE174" i="2"/>
  <c r="DUF174" i="2"/>
  <c r="DUG174" i="2"/>
  <c r="DUH174" i="2"/>
  <c r="DUI174" i="2"/>
  <c r="DUJ174" i="2"/>
  <c r="DUK174" i="2"/>
  <c r="DUL174" i="2"/>
  <c r="DUM174" i="2"/>
  <c r="DUN174" i="2"/>
  <c r="DUO174" i="2"/>
  <c r="DUP174" i="2"/>
  <c r="DUQ174" i="2"/>
  <c r="DUR174" i="2"/>
  <c r="DUS174" i="2"/>
  <c r="DUT174" i="2"/>
  <c r="DUU174" i="2"/>
  <c r="DUV174" i="2"/>
  <c r="DUW174" i="2"/>
  <c r="DUX174" i="2"/>
  <c r="DUY174" i="2"/>
  <c r="DUZ174" i="2"/>
  <c r="DVA174" i="2"/>
  <c r="DVB174" i="2"/>
  <c r="DVC174" i="2"/>
  <c r="DVD174" i="2"/>
  <c r="DVE174" i="2"/>
  <c r="DVF174" i="2"/>
  <c r="DVG174" i="2"/>
  <c r="DVH174" i="2"/>
  <c r="DVI174" i="2"/>
  <c r="DVJ174" i="2"/>
  <c r="DVK174" i="2"/>
  <c r="DVL174" i="2"/>
  <c r="DVM174" i="2"/>
  <c r="DVN174" i="2"/>
  <c r="DVO174" i="2"/>
  <c r="DVP174" i="2"/>
  <c r="DVQ174" i="2"/>
  <c r="DVR174" i="2"/>
  <c r="DVS174" i="2"/>
  <c r="DVT174" i="2"/>
  <c r="DVU174" i="2"/>
  <c r="DVV174" i="2"/>
  <c r="DVW174" i="2"/>
  <c r="DVX174" i="2"/>
  <c r="DVY174" i="2"/>
  <c r="DVZ174" i="2"/>
  <c r="DWA174" i="2"/>
  <c r="DWB174" i="2"/>
  <c r="DWC174" i="2"/>
  <c r="DWD174" i="2"/>
  <c r="DWE174" i="2"/>
  <c r="DWF174" i="2"/>
  <c r="DWG174" i="2"/>
  <c r="DWH174" i="2"/>
  <c r="DWI174" i="2"/>
  <c r="DWJ174" i="2"/>
  <c r="DWK174" i="2"/>
  <c r="DWL174" i="2"/>
  <c r="DWM174" i="2"/>
  <c r="DWN174" i="2"/>
  <c r="DWO174" i="2"/>
  <c r="DWP174" i="2"/>
  <c r="DWQ174" i="2"/>
  <c r="DWR174" i="2"/>
  <c r="DWS174" i="2"/>
  <c r="DWT174" i="2"/>
  <c r="DWU174" i="2"/>
  <c r="DWV174" i="2"/>
  <c r="DWW174" i="2"/>
  <c r="DWX174" i="2"/>
  <c r="DWY174" i="2"/>
  <c r="DWZ174" i="2"/>
  <c r="DXA174" i="2"/>
  <c r="DXB174" i="2"/>
  <c r="DXC174" i="2"/>
  <c r="DXD174" i="2"/>
  <c r="DXE174" i="2"/>
  <c r="DXF174" i="2"/>
  <c r="DXG174" i="2"/>
  <c r="DXH174" i="2"/>
  <c r="DXI174" i="2"/>
  <c r="DXJ174" i="2"/>
  <c r="DXK174" i="2"/>
  <c r="DXL174" i="2"/>
  <c r="DXM174" i="2"/>
  <c r="DXN174" i="2"/>
  <c r="DXO174" i="2"/>
  <c r="DXP174" i="2"/>
  <c r="DXQ174" i="2"/>
  <c r="DXR174" i="2"/>
  <c r="DXS174" i="2"/>
  <c r="DXT174" i="2"/>
  <c r="DXU174" i="2"/>
  <c r="DXV174" i="2"/>
  <c r="DXW174" i="2"/>
  <c r="DXX174" i="2"/>
  <c r="DXY174" i="2"/>
  <c r="DXZ174" i="2"/>
  <c r="DYA174" i="2"/>
  <c r="DYB174" i="2"/>
  <c r="DYC174" i="2"/>
  <c r="DYD174" i="2"/>
  <c r="DYE174" i="2"/>
  <c r="DYF174" i="2"/>
  <c r="DYG174" i="2"/>
  <c r="DYH174" i="2"/>
  <c r="DYI174" i="2"/>
  <c r="DYJ174" i="2"/>
  <c r="DYK174" i="2"/>
  <c r="DYL174" i="2"/>
  <c r="DYM174" i="2"/>
  <c r="DYN174" i="2"/>
  <c r="DYO174" i="2"/>
  <c r="DYP174" i="2"/>
  <c r="DYQ174" i="2"/>
  <c r="DYR174" i="2"/>
  <c r="DYS174" i="2"/>
  <c r="DYT174" i="2"/>
  <c r="DYU174" i="2"/>
  <c r="DYV174" i="2"/>
  <c r="DYW174" i="2"/>
  <c r="DYX174" i="2"/>
  <c r="DYY174" i="2"/>
  <c r="DYZ174" i="2"/>
  <c r="DZA174" i="2"/>
  <c r="DZB174" i="2"/>
  <c r="DZC174" i="2"/>
  <c r="DZD174" i="2"/>
  <c r="DZE174" i="2"/>
  <c r="DZF174" i="2"/>
  <c r="DZG174" i="2"/>
  <c r="DZH174" i="2"/>
  <c r="DZI174" i="2"/>
  <c r="DZJ174" i="2"/>
  <c r="DZK174" i="2"/>
  <c r="DZL174" i="2"/>
  <c r="DZM174" i="2"/>
  <c r="DZN174" i="2"/>
  <c r="DZO174" i="2"/>
  <c r="DZP174" i="2"/>
  <c r="DZQ174" i="2"/>
  <c r="DZR174" i="2"/>
  <c r="DZS174" i="2"/>
  <c r="DZT174" i="2"/>
  <c r="DZU174" i="2"/>
  <c r="DZV174" i="2"/>
  <c r="DZW174" i="2"/>
  <c r="DZX174" i="2"/>
  <c r="DZY174" i="2"/>
  <c r="DZZ174" i="2"/>
  <c r="EAA174" i="2"/>
  <c r="EAB174" i="2"/>
  <c r="EAC174" i="2"/>
  <c r="EAD174" i="2"/>
  <c r="EAE174" i="2"/>
  <c r="EAF174" i="2"/>
  <c r="EAG174" i="2"/>
  <c r="EAH174" i="2"/>
  <c r="EAI174" i="2"/>
  <c r="EAJ174" i="2"/>
  <c r="EAK174" i="2"/>
  <c r="EAL174" i="2"/>
  <c r="EAM174" i="2"/>
  <c r="EAN174" i="2"/>
  <c r="EAO174" i="2"/>
  <c r="EAP174" i="2"/>
  <c r="EAQ174" i="2"/>
  <c r="EAR174" i="2"/>
  <c r="EAS174" i="2"/>
  <c r="EAT174" i="2"/>
  <c r="EAU174" i="2"/>
  <c r="EAV174" i="2"/>
  <c r="EAW174" i="2"/>
  <c r="EAX174" i="2"/>
  <c r="EAY174" i="2"/>
  <c r="EAZ174" i="2"/>
  <c r="EBA174" i="2"/>
  <c r="EBB174" i="2"/>
  <c r="EBC174" i="2"/>
  <c r="EBD174" i="2"/>
  <c r="EBE174" i="2"/>
  <c r="EBF174" i="2"/>
  <c r="EBG174" i="2"/>
  <c r="EBH174" i="2"/>
  <c r="EBI174" i="2"/>
  <c r="EBJ174" i="2"/>
  <c r="EBK174" i="2"/>
  <c r="EBL174" i="2"/>
  <c r="EBM174" i="2"/>
  <c r="EBN174" i="2"/>
  <c r="EBO174" i="2"/>
  <c r="EBP174" i="2"/>
  <c r="EBQ174" i="2"/>
  <c r="EBR174" i="2"/>
  <c r="EBS174" i="2"/>
  <c r="EBT174" i="2"/>
  <c r="EBU174" i="2"/>
  <c r="EBV174" i="2"/>
  <c r="EBW174" i="2"/>
  <c r="EBX174" i="2"/>
  <c r="EBY174" i="2"/>
  <c r="EBZ174" i="2"/>
  <c r="ECA174" i="2"/>
  <c r="ECB174" i="2"/>
  <c r="ECC174" i="2"/>
  <c r="ECD174" i="2"/>
  <c r="ECE174" i="2"/>
  <c r="ECF174" i="2"/>
  <c r="ECG174" i="2"/>
  <c r="ECH174" i="2"/>
  <c r="ECI174" i="2"/>
  <c r="ECJ174" i="2"/>
  <c r="ECK174" i="2"/>
  <c r="ECL174" i="2"/>
  <c r="ECM174" i="2"/>
  <c r="ECN174" i="2"/>
  <c r="ECO174" i="2"/>
  <c r="ECP174" i="2"/>
  <c r="ECQ174" i="2"/>
  <c r="ECR174" i="2"/>
  <c r="ECS174" i="2"/>
  <c r="ECT174" i="2"/>
  <c r="ECU174" i="2"/>
  <c r="ECV174" i="2"/>
  <c r="ECW174" i="2"/>
  <c r="ECX174" i="2"/>
  <c r="ECY174" i="2"/>
  <c r="ECZ174" i="2"/>
  <c r="EDA174" i="2"/>
  <c r="EDB174" i="2"/>
  <c r="EDC174" i="2"/>
  <c r="EDD174" i="2"/>
  <c r="EDE174" i="2"/>
  <c r="EDF174" i="2"/>
  <c r="EDG174" i="2"/>
  <c r="EDH174" i="2"/>
  <c r="EDI174" i="2"/>
  <c r="EDJ174" i="2"/>
  <c r="EDK174" i="2"/>
  <c r="EDL174" i="2"/>
  <c r="EDM174" i="2"/>
  <c r="EDN174" i="2"/>
  <c r="EDO174" i="2"/>
  <c r="EDP174" i="2"/>
  <c r="EDQ174" i="2"/>
  <c r="EDR174" i="2"/>
  <c r="EDS174" i="2"/>
  <c r="EDT174" i="2"/>
  <c r="EDU174" i="2"/>
  <c r="EDV174" i="2"/>
  <c r="EDW174" i="2"/>
  <c r="EDX174" i="2"/>
  <c r="EDY174" i="2"/>
  <c r="EDZ174" i="2"/>
  <c r="EEA174" i="2"/>
  <c r="EEB174" i="2"/>
  <c r="EEC174" i="2"/>
  <c r="EED174" i="2"/>
  <c r="EEE174" i="2"/>
  <c r="EEF174" i="2"/>
  <c r="EEG174" i="2"/>
  <c r="EEH174" i="2"/>
  <c r="EEI174" i="2"/>
  <c r="EEJ174" i="2"/>
  <c r="EEK174" i="2"/>
  <c r="EEL174" i="2"/>
  <c r="EEM174" i="2"/>
  <c r="EEN174" i="2"/>
  <c r="EEO174" i="2"/>
  <c r="EEP174" i="2"/>
  <c r="EEQ174" i="2"/>
  <c r="EER174" i="2"/>
  <c r="EES174" i="2"/>
  <c r="EET174" i="2"/>
  <c r="EEU174" i="2"/>
  <c r="EEV174" i="2"/>
  <c r="EEW174" i="2"/>
  <c r="EEX174" i="2"/>
  <c r="EEY174" i="2"/>
  <c r="EEZ174" i="2"/>
  <c r="EFA174" i="2"/>
  <c r="EFB174" i="2"/>
  <c r="EFC174" i="2"/>
  <c r="EFD174" i="2"/>
  <c r="EFE174" i="2"/>
  <c r="EFF174" i="2"/>
  <c r="EFG174" i="2"/>
  <c r="EFH174" i="2"/>
  <c r="EFI174" i="2"/>
  <c r="EFJ174" i="2"/>
  <c r="EFK174" i="2"/>
  <c r="EFL174" i="2"/>
  <c r="EFM174" i="2"/>
  <c r="EFN174" i="2"/>
  <c r="EFO174" i="2"/>
  <c r="EFP174" i="2"/>
  <c r="EFQ174" i="2"/>
  <c r="EFR174" i="2"/>
  <c r="EFS174" i="2"/>
  <c r="EFT174" i="2"/>
  <c r="EFU174" i="2"/>
  <c r="EFV174" i="2"/>
  <c r="EFW174" i="2"/>
  <c r="EFX174" i="2"/>
  <c r="EFY174" i="2"/>
  <c r="EFZ174" i="2"/>
  <c r="EGA174" i="2"/>
  <c r="EGB174" i="2"/>
  <c r="EGC174" i="2"/>
  <c r="EGD174" i="2"/>
  <c r="EGE174" i="2"/>
  <c r="EGF174" i="2"/>
  <c r="EGG174" i="2"/>
  <c r="EGH174" i="2"/>
  <c r="EGI174" i="2"/>
  <c r="EGJ174" i="2"/>
  <c r="EGK174" i="2"/>
  <c r="EGL174" i="2"/>
  <c r="EGM174" i="2"/>
  <c r="EGN174" i="2"/>
  <c r="EGO174" i="2"/>
  <c r="EGP174" i="2"/>
  <c r="EGQ174" i="2"/>
  <c r="EGR174" i="2"/>
  <c r="EGS174" i="2"/>
  <c r="EGT174" i="2"/>
  <c r="EGU174" i="2"/>
  <c r="EGV174" i="2"/>
  <c r="EGW174" i="2"/>
  <c r="EGX174" i="2"/>
  <c r="EGY174" i="2"/>
  <c r="EGZ174" i="2"/>
  <c r="EHA174" i="2"/>
  <c r="EHB174" i="2"/>
  <c r="EHC174" i="2"/>
  <c r="EHD174" i="2"/>
  <c r="EHE174" i="2"/>
  <c r="EHF174" i="2"/>
  <c r="EHG174" i="2"/>
  <c r="EHH174" i="2"/>
  <c r="EHI174" i="2"/>
  <c r="EHJ174" i="2"/>
  <c r="EHK174" i="2"/>
  <c r="EHL174" i="2"/>
  <c r="EHM174" i="2"/>
  <c r="EHN174" i="2"/>
  <c r="EHO174" i="2"/>
  <c r="EHP174" i="2"/>
  <c r="EHQ174" i="2"/>
  <c r="EHR174" i="2"/>
  <c r="EHS174" i="2"/>
  <c r="EHT174" i="2"/>
  <c r="EHU174" i="2"/>
  <c r="EHV174" i="2"/>
  <c r="EHW174" i="2"/>
  <c r="EHX174" i="2"/>
  <c r="EHY174" i="2"/>
  <c r="EHZ174" i="2"/>
  <c r="EIA174" i="2"/>
  <c r="EIB174" i="2"/>
  <c r="EIC174" i="2"/>
  <c r="EID174" i="2"/>
  <c r="EIE174" i="2"/>
  <c r="EIF174" i="2"/>
  <c r="EIG174" i="2"/>
  <c r="EIH174" i="2"/>
  <c r="EII174" i="2"/>
  <c r="EIJ174" i="2"/>
  <c r="EIK174" i="2"/>
  <c r="EIL174" i="2"/>
  <c r="EIM174" i="2"/>
  <c r="EIN174" i="2"/>
  <c r="EIO174" i="2"/>
  <c r="EIP174" i="2"/>
  <c r="EIQ174" i="2"/>
  <c r="EIR174" i="2"/>
  <c r="EIS174" i="2"/>
  <c r="EIT174" i="2"/>
  <c r="EIU174" i="2"/>
  <c r="EIV174" i="2"/>
  <c r="EIW174" i="2"/>
  <c r="EIX174" i="2"/>
  <c r="EIY174" i="2"/>
  <c r="EIZ174" i="2"/>
  <c r="EJA174" i="2"/>
  <c r="EJB174" i="2"/>
  <c r="EJC174" i="2"/>
  <c r="EJD174" i="2"/>
  <c r="EJE174" i="2"/>
  <c r="EJF174" i="2"/>
  <c r="EJG174" i="2"/>
  <c r="EJH174" i="2"/>
  <c r="EJI174" i="2"/>
  <c r="EJJ174" i="2"/>
  <c r="EJK174" i="2"/>
  <c r="EJL174" i="2"/>
  <c r="EJM174" i="2"/>
  <c r="EJN174" i="2"/>
  <c r="EJO174" i="2"/>
  <c r="EJP174" i="2"/>
  <c r="EJQ174" i="2"/>
  <c r="EJR174" i="2"/>
  <c r="EJS174" i="2"/>
  <c r="EJT174" i="2"/>
  <c r="EJU174" i="2"/>
  <c r="EJV174" i="2"/>
  <c r="EJW174" i="2"/>
  <c r="EJX174" i="2"/>
  <c r="EJY174" i="2"/>
  <c r="EJZ174" i="2"/>
  <c r="EKA174" i="2"/>
  <c r="EKB174" i="2"/>
  <c r="EKC174" i="2"/>
  <c r="EKD174" i="2"/>
  <c r="EKE174" i="2"/>
  <c r="EKF174" i="2"/>
  <c r="EKG174" i="2"/>
  <c r="EKH174" i="2"/>
  <c r="EKI174" i="2"/>
  <c r="EKJ174" i="2"/>
  <c r="EKK174" i="2"/>
  <c r="EKL174" i="2"/>
  <c r="EKM174" i="2"/>
  <c r="EKN174" i="2"/>
  <c r="EKO174" i="2"/>
  <c r="EKP174" i="2"/>
  <c r="EKQ174" i="2"/>
  <c r="EKR174" i="2"/>
  <c r="EKS174" i="2"/>
  <c r="EKT174" i="2"/>
  <c r="EKU174" i="2"/>
  <c r="EKV174" i="2"/>
  <c r="EKW174" i="2"/>
  <c r="EKX174" i="2"/>
  <c r="EKY174" i="2"/>
  <c r="EKZ174" i="2"/>
  <c r="ELA174" i="2"/>
  <c r="ELB174" i="2"/>
  <c r="ELC174" i="2"/>
  <c r="ELD174" i="2"/>
  <c r="ELE174" i="2"/>
  <c r="ELF174" i="2"/>
  <c r="ELG174" i="2"/>
  <c r="ELH174" i="2"/>
  <c r="ELI174" i="2"/>
  <c r="ELJ174" i="2"/>
  <c r="ELK174" i="2"/>
  <c r="ELL174" i="2"/>
  <c r="ELM174" i="2"/>
  <c r="ELN174" i="2"/>
  <c r="ELO174" i="2"/>
  <c r="ELP174" i="2"/>
  <c r="ELQ174" i="2"/>
  <c r="ELR174" i="2"/>
  <c r="ELS174" i="2"/>
  <c r="ELT174" i="2"/>
  <c r="ELU174" i="2"/>
  <c r="ELV174" i="2"/>
  <c r="ELW174" i="2"/>
  <c r="ELX174" i="2"/>
  <c r="ELY174" i="2"/>
  <c r="ELZ174" i="2"/>
  <c r="EMA174" i="2"/>
  <c r="EMB174" i="2"/>
  <c r="EMC174" i="2"/>
  <c r="EMD174" i="2"/>
  <c r="EME174" i="2"/>
  <c r="EMF174" i="2"/>
  <c r="EMG174" i="2"/>
  <c r="EMH174" i="2"/>
  <c r="EMI174" i="2"/>
  <c r="EMJ174" i="2"/>
  <c r="EMK174" i="2"/>
  <c r="EML174" i="2"/>
  <c r="EMM174" i="2"/>
  <c r="EMN174" i="2"/>
  <c r="EMO174" i="2"/>
  <c r="EMP174" i="2"/>
  <c r="EMQ174" i="2"/>
  <c r="EMR174" i="2"/>
  <c r="EMS174" i="2"/>
  <c r="EMT174" i="2"/>
  <c r="EMU174" i="2"/>
  <c r="EMV174" i="2"/>
  <c r="EMW174" i="2"/>
  <c r="EMX174" i="2"/>
  <c r="EMY174" i="2"/>
  <c r="EMZ174" i="2"/>
  <c r="ENA174" i="2"/>
  <c r="ENB174" i="2"/>
  <c r="ENC174" i="2"/>
  <c r="END174" i="2"/>
  <c r="ENE174" i="2"/>
  <c r="ENF174" i="2"/>
  <c r="ENG174" i="2"/>
  <c r="ENH174" i="2"/>
  <c r="ENI174" i="2"/>
  <c r="ENJ174" i="2"/>
  <c r="ENK174" i="2"/>
  <c r="ENL174" i="2"/>
  <c r="ENM174" i="2"/>
  <c r="ENN174" i="2"/>
  <c r="ENO174" i="2"/>
  <c r="ENP174" i="2"/>
  <c r="ENQ174" i="2"/>
  <c r="ENR174" i="2"/>
  <c r="ENS174" i="2"/>
  <c r="ENT174" i="2"/>
  <c r="ENU174" i="2"/>
  <c r="ENV174" i="2"/>
  <c r="ENW174" i="2"/>
  <c r="ENX174" i="2"/>
  <c r="ENY174" i="2"/>
  <c r="ENZ174" i="2"/>
  <c r="EOA174" i="2"/>
  <c r="EOB174" i="2"/>
  <c r="EOC174" i="2"/>
  <c r="EOD174" i="2"/>
  <c r="EOE174" i="2"/>
  <c r="EOF174" i="2"/>
  <c r="EOG174" i="2"/>
  <c r="EOH174" i="2"/>
  <c r="EOI174" i="2"/>
  <c r="EOJ174" i="2"/>
  <c r="EOK174" i="2"/>
  <c r="EOL174" i="2"/>
  <c r="EOM174" i="2"/>
  <c r="EON174" i="2"/>
  <c r="EOO174" i="2"/>
  <c r="EOP174" i="2"/>
  <c r="EOQ174" i="2"/>
  <c r="EOR174" i="2"/>
  <c r="EOS174" i="2"/>
  <c r="EOT174" i="2"/>
  <c r="EOU174" i="2"/>
  <c r="EOV174" i="2"/>
  <c r="EOW174" i="2"/>
  <c r="EOX174" i="2"/>
  <c r="EOY174" i="2"/>
  <c r="EOZ174" i="2"/>
  <c r="EPA174" i="2"/>
  <c r="EPB174" i="2"/>
  <c r="EPC174" i="2"/>
  <c r="EPD174" i="2"/>
  <c r="EPE174" i="2"/>
  <c r="EPF174" i="2"/>
  <c r="EPG174" i="2"/>
  <c r="EPH174" i="2"/>
  <c r="EPI174" i="2"/>
  <c r="EPJ174" i="2"/>
  <c r="EPK174" i="2"/>
  <c r="EPL174" i="2"/>
  <c r="EPM174" i="2"/>
  <c r="EPN174" i="2"/>
  <c r="EPO174" i="2"/>
  <c r="EPP174" i="2"/>
  <c r="EPQ174" i="2"/>
  <c r="EPR174" i="2"/>
  <c r="EPS174" i="2"/>
  <c r="EPT174" i="2"/>
  <c r="EPU174" i="2"/>
  <c r="EPV174" i="2"/>
  <c r="EPW174" i="2"/>
  <c r="EPX174" i="2"/>
  <c r="EPY174" i="2"/>
  <c r="EPZ174" i="2"/>
  <c r="EQA174" i="2"/>
  <c r="EQB174" i="2"/>
  <c r="EQC174" i="2"/>
  <c r="EQD174" i="2"/>
  <c r="EQE174" i="2"/>
  <c r="EQF174" i="2"/>
  <c r="EQG174" i="2"/>
  <c r="EQH174" i="2"/>
  <c r="EQI174" i="2"/>
  <c r="EQJ174" i="2"/>
  <c r="EQK174" i="2"/>
  <c r="EQL174" i="2"/>
  <c r="EQM174" i="2"/>
  <c r="EQN174" i="2"/>
  <c r="EQO174" i="2"/>
  <c r="EQP174" i="2"/>
  <c r="EQQ174" i="2"/>
  <c r="EQR174" i="2"/>
  <c r="EQS174" i="2"/>
  <c r="EQT174" i="2"/>
  <c r="EQU174" i="2"/>
  <c r="EQV174" i="2"/>
  <c r="EQW174" i="2"/>
  <c r="EQX174" i="2"/>
  <c r="EQY174" i="2"/>
  <c r="EQZ174" i="2"/>
  <c r="ERA174" i="2"/>
  <c r="ERB174" i="2"/>
  <c r="ERC174" i="2"/>
  <c r="ERD174" i="2"/>
  <c r="ERE174" i="2"/>
  <c r="ERF174" i="2"/>
  <c r="ERG174" i="2"/>
  <c r="ERH174" i="2"/>
  <c r="ERI174" i="2"/>
  <c r="ERJ174" i="2"/>
  <c r="ERK174" i="2"/>
  <c r="ERL174" i="2"/>
  <c r="ERM174" i="2"/>
  <c r="ERN174" i="2"/>
  <c r="ERO174" i="2"/>
  <c r="ERP174" i="2"/>
  <c r="ERQ174" i="2"/>
  <c r="ERR174" i="2"/>
  <c r="ERS174" i="2"/>
  <c r="ERT174" i="2"/>
  <c r="ERU174" i="2"/>
  <c r="ERV174" i="2"/>
  <c r="ERW174" i="2"/>
  <c r="ERX174" i="2"/>
  <c r="ERY174" i="2"/>
  <c r="ERZ174" i="2"/>
  <c r="ESA174" i="2"/>
  <c r="ESB174" i="2"/>
  <c r="ESC174" i="2"/>
  <c r="ESD174" i="2"/>
  <c r="ESE174" i="2"/>
  <c r="ESF174" i="2"/>
  <c r="ESG174" i="2"/>
  <c r="ESH174" i="2"/>
  <c r="ESI174" i="2"/>
  <c r="ESJ174" i="2"/>
  <c r="ESK174" i="2"/>
  <c r="ESL174" i="2"/>
  <c r="ESM174" i="2"/>
  <c r="ESN174" i="2"/>
  <c r="ESO174" i="2"/>
  <c r="ESP174" i="2"/>
  <c r="ESQ174" i="2"/>
  <c r="ESR174" i="2"/>
  <c r="ESS174" i="2"/>
  <c r="EST174" i="2"/>
  <c r="ESU174" i="2"/>
  <c r="ESV174" i="2"/>
  <c r="ESW174" i="2"/>
  <c r="ESX174" i="2"/>
  <c r="ESY174" i="2"/>
  <c r="ESZ174" i="2"/>
  <c r="ETA174" i="2"/>
  <c r="ETB174" i="2"/>
  <c r="ETC174" i="2"/>
  <c r="ETD174" i="2"/>
  <c r="ETE174" i="2"/>
  <c r="ETF174" i="2"/>
  <c r="ETG174" i="2"/>
  <c r="ETH174" i="2"/>
  <c r="ETI174" i="2"/>
  <c r="ETJ174" i="2"/>
  <c r="ETK174" i="2"/>
  <c r="ETL174" i="2"/>
  <c r="ETM174" i="2"/>
  <c r="ETN174" i="2"/>
  <c r="ETO174" i="2"/>
  <c r="ETP174" i="2"/>
  <c r="ETQ174" i="2"/>
  <c r="ETR174" i="2"/>
  <c r="ETS174" i="2"/>
  <c r="ETT174" i="2"/>
  <c r="ETU174" i="2"/>
  <c r="ETV174" i="2"/>
  <c r="ETW174" i="2"/>
  <c r="ETX174" i="2"/>
  <c r="ETY174" i="2"/>
  <c r="ETZ174" i="2"/>
  <c r="EUA174" i="2"/>
  <c r="EUB174" i="2"/>
  <c r="EUC174" i="2"/>
  <c r="EUD174" i="2"/>
  <c r="EUE174" i="2"/>
  <c r="EUF174" i="2"/>
  <c r="EUG174" i="2"/>
  <c r="EUH174" i="2"/>
  <c r="EUI174" i="2"/>
  <c r="EUJ174" i="2"/>
  <c r="EUK174" i="2"/>
  <c r="EUL174" i="2"/>
  <c r="EUM174" i="2"/>
  <c r="EUN174" i="2"/>
  <c r="EUO174" i="2"/>
  <c r="EUP174" i="2"/>
  <c r="EUQ174" i="2"/>
  <c r="EUR174" i="2"/>
  <c r="EUS174" i="2"/>
  <c r="EUT174" i="2"/>
  <c r="EUU174" i="2"/>
  <c r="EUV174" i="2"/>
  <c r="EUW174" i="2"/>
  <c r="EUX174" i="2"/>
  <c r="EUY174" i="2"/>
  <c r="EUZ174" i="2"/>
  <c r="EVA174" i="2"/>
  <c r="EVB174" i="2"/>
  <c r="EVC174" i="2"/>
  <c r="EVD174" i="2"/>
  <c r="EVE174" i="2"/>
  <c r="EVF174" i="2"/>
  <c r="EVG174" i="2"/>
  <c r="EVH174" i="2"/>
  <c r="EVI174" i="2"/>
  <c r="EVJ174" i="2"/>
  <c r="EVK174" i="2"/>
  <c r="EVL174" i="2"/>
  <c r="EVM174" i="2"/>
  <c r="EVN174" i="2"/>
  <c r="EVO174" i="2"/>
  <c r="EVP174" i="2"/>
  <c r="EVQ174" i="2"/>
  <c r="EVR174" i="2"/>
  <c r="EVS174" i="2"/>
  <c r="EVT174" i="2"/>
  <c r="EVU174" i="2"/>
  <c r="EVV174" i="2"/>
  <c r="EVW174" i="2"/>
  <c r="EVX174" i="2"/>
  <c r="EVY174" i="2"/>
  <c r="EVZ174" i="2"/>
  <c r="EWA174" i="2"/>
  <c r="EWB174" i="2"/>
  <c r="EWC174" i="2"/>
  <c r="EWD174" i="2"/>
  <c r="EWE174" i="2"/>
  <c r="EWF174" i="2"/>
  <c r="EWG174" i="2"/>
  <c r="EWH174" i="2"/>
  <c r="EWI174" i="2"/>
  <c r="EWJ174" i="2"/>
  <c r="EWK174" i="2"/>
  <c r="EWL174" i="2"/>
  <c r="EWM174" i="2"/>
  <c r="EWN174" i="2"/>
  <c r="EWO174" i="2"/>
  <c r="EWP174" i="2"/>
  <c r="EWQ174" i="2"/>
  <c r="EWR174" i="2"/>
  <c r="EWS174" i="2"/>
  <c r="EWT174" i="2"/>
  <c r="EWU174" i="2"/>
  <c r="EWV174" i="2"/>
  <c r="EWW174" i="2"/>
  <c r="EWX174" i="2"/>
  <c r="EWY174" i="2"/>
  <c r="EWZ174" i="2"/>
  <c r="EXA174" i="2"/>
  <c r="EXB174" i="2"/>
  <c r="EXC174" i="2"/>
  <c r="EXD174" i="2"/>
  <c r="EXE174" i="2"/>
  <c r="EXF174" i="2"/>
  <c r="EXG174" i="2"/>
  <c r="EXH174" i="2"/>
  <c r="EXI174" i="2"/>
  <c r="EXJ174" i="2"/>
  <c r="EXK174" i="2"/>
  <c r="EXL174" i="2"/>
  <c r="EXM174" i="2"/>
  <c r="EXN174" i="2"/>
  <c r="EXO174" i="2"/>
  <c r="EXP174" i="2"/>
  <c r="EXQ174" i="2"/>
  <c r="EXR174" i="2"/>
  <c r="EXS174" i="2"/>
  <c r="EXT174" i="2"/>
  <c r="EXU174" i="2"/>
  <c r="EXV174" i="2"/>
  <c r="EXW174" i="2"/>
  <c r="EXX174" i="2"/>
  <c r="EXY174" i="2"/>
  <c r="EXZ174" i="2"/>
  <c r="EYA174" i="2"/>
  <c r="EYB174" i="2"/>
  <c r="EYC174" i="2"/>
  <c r="EYD174" i="2"/>
  <c r="EYE174" i="2"/>
  <c r="EYF174" i="2"/>
  <c r="EYG174" i="2"/>
  <c r="EYH174" i="2"/>
  <c r="EYI174" i="2"/>
  <c r="EYJ174" i="2"/>
  <c r="EYK174" i="2"/>
  <c r="EYL174" i="2"/>
  <c r="EYM174" i="2"/>
  <c r="EYN174" i="2"/>
  <c r="EYO174" i="2"/>
  <c r="EYP174" i="2"/>
  <c r="EYQ174" i="2"/>
  <c r="EYR174" i="2"/>
  <c r="EYS174" i="2"/>
  <c r="EYT174" i="2"/>
  <c r="EYU174" i="2"/>
  <c r="EYV174" i="2"/>
  <c r="EYW174" i="2"/>
  <c r="EYX174" i="2"/>
  <c r="EYY174" i="2"/>
  <c r="EYZ174" i="2"/>
  <c r="EZA174" i="2"/>
  <c r="EZB174" i="2"/>
  <c r="EZC174" i="2"/>
  <c r="EZD174" i="2"/>
  <c r="EZE174" i="2"/>
  <c r="EZF174" i="2"/>
  <c r="EZG174" i="2"/>
  <c r="EZH174" i="2"/>
  <c r="EZI174" i="2"/>
  <c r="EZJ174" i="2"/>
  <c r="EZK174" i="2"/>
  <c r="EZL174" i="2"/>
  <c r="EZM174" i="2"/>
  <c r="EZN174" i="2"/>
  <c r="EZO174" i="2"/>
  <c r="EZP174" i="2"/>
  <c r="EZQ174" i="2"/>
  <c r="EZR174" i="2"/>
  <c r="EZS174" i="2"/>
  <c r="EZT174" i="2"/>
  <c r="EZU174" i="2"/>
  <c r="EZV174" i="2"/>
  <c r="EZW174" i="2"/>
  <c r="EZX174" i="2"/>
  <c r="EZY174" i="2"/>
  <c r="EZZ174" i="2"/>
  <c r="FAA174" i="2"/>
  <c r="FAB174" i="2"/>
  <c r="FAC174" i="2"/>
  <c r="FAD174" i="2"/>
  <c r="FAE174" i="2"/>
  <c r="FAF174" i="2"/>
  <c r="FAG174" i="2"/>
  <c r="FAH174" i="2"/>
  <c r="FAI174" i="2"/>
  <c r="FAJ174" i="2"/>
  <c r="FAK174" i="2"/>
  <c r="FAL174" i="2"/>
  <c r="FAM174" i="2"/>
  <c r="FAN174" i="2"/>
  <c r="FAO174" i="2"/>
  <c r="FAP174" i="2"/>
  <c r="FAQ174" i="2"/>
  <c r="FAR174" i="2"/>
  <c r="FAS174" i="2"/>
  <c r="FAT174" i="2"/>
  <c r="FAU174" i="2"/>
  <c r="FAV174" i="2"/>
  <c r="FAW174" i="2"/>
  <c r="FAX174" i="2"/>
  <c r="FAY174" i="2"/>
  <c r="FAZ174" i="2"/>
  <c r="FBA174" i="2"/>
  <c r="FBB174" i="2"/>
  <c r="FBC174" i="2"/>
  <c r="FBD174" i="2"/>
  <c r="FBE174" i="2"/>
  <c r="FBF174" i="2"/>
  <c r="FBG174" i="2"/>
  <c r="FBH174" i="2"/>
  <c r="FBI174" i="2"/>
  <c r="FBJ174" i="2"/>
  <c r="FBK174" i="2"/>
  <c r="FBL174" i="2"/>
  <c r="FBM174" i="2"/>
  <c r="FBN174" i="2"/>
  <c r="FBO174" i="2"/>
  <c r="FBP174" i="2"/>
  <c r="FBQ174" i="2"/>
  <c r="FBR174" i="2"/>
  <c r="FBS174" i="2"/>
  <c r="FBT174" i="2"/>
  <c r="FBU174" i="2"/>
  <c r="FBV174" i="2"/>
  <c r="FBW174" i="2"/>
  <c r="FBX174" i="2"/>
  <c r="FBY174" i="2"/>
  <c r="FBZ174" i="2"/>
  <c r="FCA174" i="2"/>
  <c r="FCB174" i="2"/>
  <c r="FCC174" i="2"/>
  <c r="FCD174" i="2"/>
  <c r="FCE174" i="2"/>
  <c r="FCF174" i="2"/>
  <c r="FCG174" i="2"/>
  <c r="FCH174" i="2"/>
  <c r="FCI174" i="2"/>
  <c r="FCJ174" i="2"/>
  <c r="FCK174" i="2"/>
  <c r="FCL174" i="2"/>
  <c r="FCM174" i="2"/>
  <c r="FCN174" i="2"/>
  <c r="FCO174" i="2"/>
  <c r="FCP174" i="2"/>
  <c r="FCQ174" i="2"/>
  <c r="FCR174" i="2"/>
  <c r="FCS174" i="2"/>
  <c r="FCT174" i="2"/>
  <c r="FCU174" i="2"/>
  <c r="FCV174" i="2"/>
  <c r="FCW174" i="2"/>
  <c r="FCX174" i="2"/>
  <c r="FCY174" i="2"/>
  <c r="FCZ174" i="2"/>
  <c r="FDA174" i="2"/>
  <c r="FDB174" i="2"/>
  <c r="FDC174" i="2"/>
  <c r="FDD174" i="2"/>
  <c r="FDE174" i="2"/>
  <c r="FDF174" i="2"/>
  <c r="FDG174" i="2"/>
  <c r="FDH174" i="2"/>
  <c r="FDI174" i="2"/>
  <c r="FDJ174" i="2"/>
  <c r="FDK174" i="2"/>
  <c r="FDL174" i="2"/>
  <c r="FDM174" i="2"/>
  <c r="FDN174" i="2"/>
  <c r="FDO174" i="2"/>
  <c r="FDP174" i="2"/>
  <c r="FDQ174" i="2"/>
  <c r="FDR174" i="2"/>
  <c r="FDS174" i="2"/>
  <c r="FDT174" i="2"/>
  <c r="FDU174" i="2"/>
  <c r="FDV174" i="2"/>
  <c r="FDW174" i="2"/>
  <c r="FDX174" i="2"/>
  <c r="FDY174" i="2"/>
  <c r="FDZ174" i="2"/>
  <c r="FEA174" i="2"/>
  <c r="FEB174" i="2"/>
  <c r="FEC174" i="2"/>
  <c r="FED174" i="2"/>
  <c r="FEE174" i="2"/>
  <c r="FEF174" i="2"/>
  <c r="FEG174" i="2"/>
  <c r="FEH174" i="2"/>
  <c r="FEI174" i="2"/>
  <c r="FEJ174" i="2"/>
  <c r="FEK174" i="2"/>
  <c r="FEL174" i="2"/>
  <c r="FEM174" i="2"/>
  <c r="FEN174" i="2"/>
  <c r="FEO174" i="2"/>
  <c r="FEP174" i="2"/>
  <c r="FEQ174" i="2"/>
  <c r="FER174" i="2"/>
  <c r="FES174" i="2"/>
  <c r="FET174" i="2"/>
  <c r="FEU174" i="2"/>
  <c r="FEV174" i="2"/>
  <c r="FEW174" i="2"/>
  <c r="FEX174" i="2"/>
  <c r="FEY174" i="2"/>
  <c r="FEZ174" i="2"/>
  <c r="FFA174" i="2"/>
  <c r="FFB174" i="2"/>
  <c r="FFC174" i="2"/>
  <c r="FFD174" i="2"/>
  <c r="FFE174" i="2"/>
  <c r="FFF174" i="2"/>
  <c r="FFG174" i="2"/>
  <c r="FFH174" i="2"/>
  <c r="FFI174" i="2"/>
  <c r="FFJ174" i="2"/>
  <c r="FFK174" i="2"/>
  <c r="FFL174" i="2"/>
  <c r="FFM174" i="2"/>
  <c r="FFN174" i="2"/>
  <c r="FFO174" i="2"/>
  <c r="FFP174" i="2"/>
  <c r="FFQ174" i="2"/>
  <c r="FFR174" i="2"/>
  <c r="FFS174" i="2"/>
  <c r="FFT174" i="2"/>
  <c r="FFU174" i="2"/>
  <c r="FFV174" i="2"/>
  <c r="FFW174" i="2"/>
  <c r="FFX174" i="2"/>
  <c r="FFY174" i="2"/>
  <c r="FFZ174" i="2"/>
  <c r="FGA174" i="2"/>
  <c r="FGB174" i="2"/>
  <c r="FGC174" i="2"/>
  <c r="FGD174" i="2"/>
  <c r="FGE174" i="2"/>
  <c r="FGF174" i="2"/>
  <c r="FGG174" i="2"/>
  <c r="FGH174" i="2"/>
  <c r="FGI174" i="2"/>
  <c r="FGJ174" i="2"/>
  <c r="FGK174" i="2"/>
  <c r="FGL174" i="2"/>
  <c r="FGM174" i="2"/>
  <c r="FGN174" i="2"/>
  <c r="FGO174" i="2"/>
  <c r="FGP174" i="2"/>
  <c r="FGQ174" i="2"/>
  <c r="FGR174" i="2"/>
  <c r="FGS174" i="2"/>
  <c r="FGT174" i="2"/>
  <c r="FGU174" i="2"/>
  <c r="FGV174" i="2"/>
  <c r="FGW174" i="2"/>
  <c r="FGX174" i="2"/>
  <c r="FGY174" i="2"/>
  <c r="FGZ174" i="2"/>
  <c r="FHA174" i="2"/>
  <c r="FHB174" i="2"/>
  <c r="FHC174" i="2"/>
  <c r="FHD174" i="2"/>
  <c r="FHE174" i="2"/>
  <c r="FHF174" i="2"/>
  <c r="FHG174" i="2"/>
  <c r="FHH174" i="2"/>
  <c r="FHI174" i="2"/>
  <c r="FHJ174" i="2"/>
  <c r="FHK174" i="2"/>
  <c r="FHL174" i="2"/>
  <c r="FHM174" i="2"/>
  <c r="FHN174" i="2"/>
  <c r="FHO174" i="2"/>
  <c r="FHP174" i="2"/>
  <c r="FHQ174" i="2"/>
  <c r="FHR174" i="2"/>
  <c r="FHS174" i="2"/>
  <c r="FHT174" i="2"/>
  <c r="FHU174" i="2"/>
  <c r="FHV174" i="2"/>
  <c r="FHW174" i="2"/>
  <c r="FHX174" i="2"/>
  <c r="FHY174" i="2"/>
  <c r="FHZ174" i="2"/>
  <c r="FIA174" i="2"/>
  <c r="FIB174" i="2"/>
  <c r="FIC174" i="2"/>
  <c r="FID174" i="2"/>
  <c r="FIE174" i="2"/>
  <c r="FIF174" i="2"/>
  <c r="FIG174" i="2"/>
  <c r="FIH174" i="2"/>
  <c r="FII174" i="2"/>
  <c r="FIJ174" i="2"/>
  <c r="FIK174" i="2"/>
  <c r="FIL174" i="2"/>
  <c r="FIM174" i="2"/>
  <c r="FIN174" i="2"/>
  <c r="FIO174" i="2"/>
  <c r="FIP174" i="2"/>
  <c r="FIQ174" i="2"/>
  <c r="FIR174" i="2"/>
  <c r="FIS174" i="2"/>
  <c r="FIT174" i="2"/>
  <c r="FIU174" i="2"/>
  <c r="FIV174" i="2"/>
  <c r="FIW174" i="2"/>
  <c r="FIX174" i="2"/>
  <c r="FIY174" i="2"/>
  <c r="FIZ174" i="2"/>
  <c r="FJA174" i="2"/>
  <c r="FJB174" i="2"/>
  <c r="FJC174" i="2"/>
  <c r="FJD174" i="2"/>
  <c r="FJE174" i="2"/>
  <c r="FJF174" i="2"/>
  <c r="FJG174" i="2"/>
  <c r="FJH174" i="2"/>
  <c r="FJI174" i="2"/>
  <c r="FJJ174" i="2"/>
  <c r="FJK174" i="2"/>
  <c r="FJL174" i="2"/>
  <c r="FJM174" i="2"/>
  <c r="FJN174" i="2"/>
  <c r="FJO174" i="2"/>
  <c r="FJP174" i="2"/>
  <c r="FJQ174" i="2"/>
  <c r="FJR174" i="2"/>
  <c r="FJS174" i="2"/>
  <c r="FJT174" i="2"/>
  <c r="FJU174" i="2"/>
  <c r="FJV174" i="2"/>
  <c r="FJW174" i="2"/>
  <c r="FJX174" i="2"/>
  <c r="FJY174" i="2"/>
  <c r="FJZ174" i="2"/>
  <c r="FKA174" i="2"/>
  <c r="FKB174" i="2"/>
  <c r="FKC174" i="2"/>
  <c r="FKD174" i="2"/>
  <c r="FKE174" i="2"/>
  <c r="FKF174" i="2"/>
  <c r="FKG174" i="2"/>
  <c r="FKH174" i="2"/>
  <c r="FKI174" i="2"/>
  <c r="FKJ174" i="2"/>
  <c r="FKK174" i="2"/>
  <c r="FKL174" i="2"/>
  <c r="FKM174" i="2"/>
  <c r="FKN174" i="2"/>
  <c r="FKO174" i="2"/>
  <c r="FKP174" i="2"/>
  <c r="FKQ174" i="2"/>
  <c r="FKR174" i="2"/>
  <c r="FKS174" i="2"/>
  <c r="FKT174" i="2"/>
  <c r="FKU174" i="2"/>
  <c r="FKV174" i="2"/>
  <c r="FKW174" i="2"/>
  <c r="FKX174" i="2"/>
  <c r="FKY174" i="2"/>
  <c r="FKZ174" i="2"/>
  <c r="FLA174" i="2"/>
  <c r="FLB174" i="2"/>
  <c r="FLC174" i="2"/>
  <c r="FLD174" i="2"/>
  <c r="FLE174" i="2"/>
  <c r="FLF174" i="2"/>
  <c r="FLG174" i="2"/>
  <c r="FLH174" i="2"/>
  <c r="FLI174" i="2"/>
  <c r="FLJ174" i="2"/>
  <c r="FLK174" i="2"/>
  <c r="FLL174" i="2"/>
  <c r="FLM174" i="2"/>
  <c r="FLN174" i="2"/>
  <c r="FLO174" i="2"/>
  <c r="FLP174" i="2"/>
  <c r="FLQ174" i="2"/>
  <c r="FLR174" i="2"/>
  <c r="FLS174" i="2"/>
  <c r="FLT174" i="2"/>
  <c r="FLU174" i="2"/>
  <c r="FLV174" i="2"/>
  <c r="FLW174" i="2"/>
  <c r="FLX174" i="2"/>
  <c r="FLY174" i="2"/>
  <c r="FLZ174" i="2"/>
  <c r="FMA174" i="2"/>
  <c r="FMB174" i="2"/>
  <c r="FMC174" i="2"/>
  <c r="FMD174" i="2"/>
  <c r="FME174" i="2"/>
  <c r="FMF174" i="2"/>
  <c r="FMG174" i="2"/>
  <c r="FMH174" i="2"/>
  <c r="FMI174" i="2"/>
  <c r="FMJ174" i="2"/>
  <c r="FMK174" i="2"/>
  <c r="FML174" i="2"/>
  <c r="FMM174" i="2"/>
  <c r="FMN174" i="2"/>
  <c r="FMO174" i="2"/>
  <c r="FMP174" i="2"/>
  <c r="FMQ174" i="2"/>
  <c r="FMR174" i="2"/>
  <c r="FMS174" i="2"/>
  <c r="FMT174" i="2"/>
  <c r="FMU174" i="2"/>
  <c r="FMV174" i="2"/>
  <c r="FMW174" i="2"/>
  <c r="FMX174" i="2"/>
  <c r="FMY174" i="2"/>
  <c r="FMZ174" i="2"/>
  <c r="FNA174" i="2"/>
  <c r="FNB174" i="2"/>
  <c r="FNC174" i="2"/>
  <c r="FND174" i="2"/>
  <c r="FNE174" i="2"/>
  <c r="FNF174" i="2"/>
  <c r="FNG174" i="2"/>
  <c r="FNH174" i="2"/>
  <c r="FNI174" i="2"/>
  <c r="FNJ174" i="2"/>
  <c r="FNK174" i="2"/>
  <c r="FNL174" i="2"/>
  <c r="FNM174" i="2"/>
  <c r="FNN174" i="2"/>
  <c r="FNO174" i="2"/>
  <c r="FNP174" i="2"/>
  <c r="FNQ174" i="2"/>
  <c r="FNR174" i="2"/>
  <c r="FNS174" i="2"/>
  <c r="FNT174" i="2"/>
  <c r="FNU174" i="2"/>
  <c r="FNV174" i="2"/>
  <c r="FNW174" i="2"/>
  <c r="FNX174" i="2"/>
  <c r="FNY174" i="2"/>
  <c r="FNZ174" i="2"/>
  <c r="FOA174" i="2"/>
  <c r="FOB174" i="2"/>
  <c r="FOC174" i="2"/>
  <c r="FOD174" i="2"/>
  <c r="FOE174" i="2"/>
  <c r="FOF174" i="2"/>
  <c r="FOG174" i="2"/>
  <c r="FOH174" i="2"/>
  <c r="FOI174" i="2"/>
  <c r="FOJ174" i="2"/>
  <c r="FOK174" i="2"/>
  <c r="FOL174" i="2"/>
  <c r="FOM174" i="2"/>
  <c r="FON174" i="2"/>
  <c r="FOO174" i="2"/>
  <c r="FOP174" i="2"/>
  <c r="FOQ174" i="2"/>
  <c r="FOR174" i="2"/>
  <c r="FOS174" i="2"/>
  <c r="FOT174" i="2"/>
  <c r="FOU174" i="2"/>
  <c r="FOV174" i="2"/>
  <c r="FOW174" i="2"/>
  <c r="FOX174" i="2"/>
  <c r="FOY174" i="2"/>
  <c r="FOZ174" i="2"/>
  <c r="FPA174" i="2"/>
  <c r="FPB174" i="2"/>
  <c r="FPC174" i="2"/>
  <c r="FPD174" i="2"/>
  <c r="FPE174" i="2"/>
  <c r="FPF174" i="2"/>
  <c r="FPG174" i="2"/>
  <c r="FPH174" i="2"/>
  <c r="FPI174" i="2"/>
  <c r="FPJ174" i="2"/>
  <c r="FPK174" i="2"/>
  <c r="FPL174" i="2"/>
  <c r="FPM174" i="2"/>
  <c r="FPN174" i="2"/>
  <c r="FPO174" i="2"/>
  <c r="FPP174" i="2"/>
  <c r="FPQ174" i="2"/>
  <c r="FPR174" i="2"/>
  <c r="FPS174" i="2"/>
  <c r="FPT174" i="2"/>
  <c r="FPU174" i="2"/>
  <c r="FPV174" i="2"/>
  <c r="FPW174" i="2"/>
  <c r="FPX174" i="2"/>
  <c r="FPY174" i="2"/>
  <c r="FPZ174" i="2"/>
  <c r="FQA174" i="2"/>
  <c r="FQB174" i="2"/>
  <c r="FQC174" i="2"/>
  <c r="FQD174" i="2"/>
  <c r="FQE174" i="2"/>
  <c r="FQF174" i="2"/>
  <c r="FQG174" i="2"/>
  <c r="FQH174" i="2"/>
  <c r="FQI174" i="2"/>
  <c r="FQJ174" i="2"/>
  <c r="FQK174" i="2"/>
  <c r="FQL174" i="2"/>
  <c r="FQM174" i="2"/>
  <c r="FQN174" i="2"/>
  <c r="FQO174" i="2"/>
  <c r="FQP174" i="2"/>
  <c r="FQQ174" i="2"/>
  <c r="FQR174" i="2"/>
  <c r="FQS174" i="2"/>
  <c r="FQT174" i="2"/>
  <c r="FQU174" i="2"/>
  <c r="FQV174" i="2"/>
  <c r="FQW174" i="2"/>
  <c r="FQX174" i="2"/>
  <c r="FQY174" i="2"/>
  <c r="FQZ174" i="2"/>
  <c r="FRA174" i="2"/>
  <c r="FRB174" i="2"/>
  <c r="FRC174" i="2"/>
  <c r="FRD174" i="2"/>
  <c r="FRE174" i="2"/>
  <c r="FRF174" i="2"/>
  <c r="FRG174" i="2"/>
  <c r="FRH174" i="2"/>
  <c r="FRI174" i="2"/>
  <c r="FRJ174" i="2"/>
  <c r="FRK174" i="2"/>
  <c r="FRL174" i="2"/>
  <c r="FRM174" i="2"/>
  <c r="FRN174" i="2"/>
  <c r="FRO174" i="2"/>
  <c r="FRP174" i="2"/>
  <c r="FRQ174" i="2"/>
  <c r="FRR174" i="2"/>
  <c r="FRS174" i="2"/>
  <c r="FRT174" i="2"/>
  <c r="FRU174" i="2"/>
  <c r="FRV174" i="2"/>
  <c r="FRW174" i="2"/>
  <c r="FRX174" i="2"/>
  <c r="FRY174" i="2"/>
  <c r="FRZ174" i="2"/>
  <c r="FSA174" i="2"/>
  <c r="FSB174" i="2"/>
  <c r="FSC174" i="2"/>
  <c r="FSD174" i="2"/>
  <c r="FSE174" i="2"/>
  <c r="FSF174" i="2"/>
  <c r="FSG174" i="2"/>
  <c r="FSH174" i="2"/>
  <c r="FSI174" i="2"/>
  <c r="FSJ174" i="2"/>
  <c r="FSK174" i="2"/>
  <c r="FSL174" i="2"/>
  <c r="FSM174" i="2"/>
  <c r="FSN174" i="2"/>
  <c r="FSO174" i="2"/>
  <c r="FSP174" i="2"/>
  <c r="FSQ174" i="2"/>
  <c r="FSR174" i="2"/>
  <c r="FSS174" i="2"/>
  <c r="FST174" i="2"/>
  <c r="FSU174" i="2"/>
  <c r="FSV174" i="2"/>
  <c r="FSW174" i="2"/>
  <c r="FSX174" i="2"/>
  <c r="FSY174" i="2"/>
  <c r="FSZ174" i="2"/>
  <c r="FTA174" i="2"/>
  <c r="FTB174" i="2"/>
  <c r="FTC174" i="2"/>
  <c r="FTD174" i="2"/>
  <c r="FTE174" i="2"/>
  <c r="FTF174" i="2"/>
  <c r="FTG174" i="2"/>
  <c r="FTH174" i="2"/>
  <c r="FTI174" i="2"/>
  <c r="FTJ174" i="2"/>
  <c r="FTK174" i="2"/>
  <c r="FTL174" i="2"/>
  <c r="FTM174" i="2"/>
  <c r="FTN174" i="2"/>
  <c r="FTO174" i="2"/>
  <c r="FTP174" i="2"/>
  <c r="FTQ174" i="2"/>
  <c r="FTR174" i="2"/>
  <c r="FTS174" i="2"/>
  <c r="FTT174" i="2"/>
  <c r="FTU174" i="2"/>
  <c r="FTV174" i="2"/>
  <c r="FTW174" i="2"/>
  <c r="FTX174" i="2"/>
  <c r="FTY174" i="2"/>
  <c r="FTZ174" i="2"/>
  <c r="FUA174" i="2"/>
  <c r="FUB174" i="2"/>
  <c r="FUC174" i="2"/>
  <c r="FUD174" i="2"/>
  <c r="FUE174" i="2"/>
  <c r="FUF174" i="2"/>
  <c r="FUG174" i="2"/>
  <c r="FUH174" i="2"/>
  <c r="FUI174" i="2"/>
  <c r="FUJ174" i="2"/>
  <c r="FUK174" i="2"/>
  <c r="FUL174" i="2"/>
  <c r="FUM174" i="2"/>
  <c r="FUN174" i="2"/>
  <c r="FUO174" i="2"/>
  <c r="FUP174" i="2"/>
  <c r="FUQ174" i="2"/>
  <c r="FUR174" i="2"/>
  <c r="FUS174" i="2"/>
  <c r="FUT174" i="2"/>
  <c r="FUU174" i="2"/>
  <c r="FUV174" i="2"/>
  <c r="FUW174" i="2"/>
  <c r="FUX174" i="2"/>
  <c r="FUY174" i="2"/>
  <c r="FUZ174" i="2"/>
  <c r="FVA174" i="2"/>
  <c r="FVB174" i="2"/>
  <c r="FVC174" i="2"/>
  <c r="FVD174" i="2"/>
  <c r="FVE174" i="2"/>
  <c r="FVF174" i="2"/>
  <c r="FVG174" i="2"/>
  <c r="FVH174" i="2"/>
  <c r="FVI174" i="2"/>
  <c r="FVJ174" i="2"/>
  <c r="FVK174" i="2"/>
  <c r="FVL174" i="2"/>
  <c r="FVM174" i="2"/>
  <c r="FVN174" i="2"/>
  <c r="FVO174" i="2"/>
  <c r="FVP174" i="2"/>
  <c r="FVQ174" i="2"/>
  <c r="FVR174" i="2"/>
  <c r="FVS174" i="2"/>
  <c r="FVT174" i="2"/>
  <c r="FVU174" i="2"/>
  <c r="FVV174" i="2"/>
  <c r="FVW174" i="2"/>
  <c r="FVX174" i="2"/>
  <c r="FVY174" i="2"/>
  <c r="FVZ174" i="2"/>
  <c r="FWA174" i="2"/>
  <c r="FWB174" i="2"/>
  <c r="FWC174" i="2"/>
  <c r="FWD174" i="2"/>
  <c r="FWE174" i="2"/>
  <c r="FWF174" i="2"/>
  <c r="FWG174" i="2"/>
  <c r="FWH174" i="2"/>
  <c r="FWI174" i="2"/>
  <c r="FWJ174" i="2"/>
  <c r="FWK174" i="2"/>
  <c r="FWL174" i="2"/>
  <c r="FWM174" i="2"/>
  <c r="FWN174" i="2"/>
  <c r="FWO174" i="2"/>
  <c r="FWP174" i="2"/>
  <c r="FWQ174" i="2"/>
  <c r="FWR174" i="2"/>
  <c r="FWS174" i="2"/>
  <c r="FWT174" i="2"/>
  <c r="FWU174" i="2"/>
  <c r="FWV174" i="2"/>
  <c r="FWW174" i="2"/>
  <c r="FWX174" i="2"/>
  <c r="FWY174" i="2"/>
  <c r="FWZ174" i="2"/>
  <c r="FXA174" i="2"/>
  <c r="FXB174" i="2"/>
  <c r="FXC174" i="2"/>
  <c r="FXD174" i="2"/>
  <c r="FXE174" i="2"/>
  <c r="FXF174" i="2"/>
  <c r="FXG174" i="2"/>
  <c r="FXH174" i="2"/>
  <c r="FXI174" i="2"/>
  <c r="FXJ174" i="2"/>
  <c r="FXK174" i="2"/>
  <c r="FXL174" i="2"/>
  <c r="FXM174" i="2"/>
  <c r="FXN174" i="2"/>
  <c r="FXO174" i="2"/>
  <c r="FXP174" i="2"/>
  <c r="FXQ174" i="2"/>
  <c r="FXR174" i="2"/>
  <c r="FXS174" i="2"/>
  <c r="FXT174" i="2"/>
  <c r="FXU174" i="2"/>
  <c r="FXV174" i="2"/>
  <c r="FXW174" i="2"/>
  <c r="FXX174" i="2"/>
  <c r="FXY174" i="2"/>
  <c r="FXZ174" i="2"/>
  <c r="FYA174" i="2"/>
  <c r="FYB174" i="2"/>
  <c r="FYC174" i="2"/>
  <c r="FYD174" i="2"/>
  <c r="FYE174" i="2"/>
  <c r="FYF174" i="2"/>
  <c r="FYG174" i="2"/>
  <c r="FYH174" i="2"/>
  <c r="FYI174" i="2"/>
  <c r="FYJ174" i="2"/>
  <c r="FYK174" i="2"/>
  <c r="FYL174" i="2"/>
  <c r="FYM174" i="2"/>
  <c r="FYN174" i="2"/>
  <c r="FYO174" i="2"/>
  <c r="FYP174" i="2"/>
  <c r="FYQ174" i="2"/>
  <c r="FYR174" i="2"/>
  <c r="FYS174" i="2"/>
  <c r="FYT174" i="2"/>
  <c r="FYU174" i="2"/>
  <c r="FYV174" i="2"/>
  <c r="FYW174" i="2"/>
  <c r="FYX174" i="2"/>
  <c r="FYY174" i="2"/>
  <c r="FYZ174" i="2"/>
  <c r="FZA174" i="2"/>
  <c r="FZB174" i="2"/>
  <c r="FZC174" i="2"/>
  <c r="FZD174" i="2"/>
  <c r="FZE174" i="2"/>
  <c r="FZF174" i="2"/>
  <c r="FZG174" i="2"/>
  <c r="FZH174" i="2"/>
  <c r="FZI174" i="2"/>
  <c r="FZJ174" i="2"/>
  <c r="FZK174" i="2"/>
  <c r="FZL174" i="2"/>
  <c r="FZM174" i="2"/>
  <c r="FZN174" i="2"/>
  <c r="FZO174" i="2"/>
  <c r="FZP174" i="2"/>
  <c r="FZQ174" i="2"/>
  <c r="FZR174" i="2"/>
  <c r="FZS174" i="2"/>
  <c r="FZT174" i="2"/>
  <c r="FZU174" i="2"/>
  <c r="FZV174" i="2"/>
  <c r="FZW174" i="2"/>
  <c r="FZX174" i="2"/>
  <c r="FZY174" i="2"/>
  <c r="FZZ174" i="2"/>
  <c r="GAA174" i="2"/>
  <c r="GAB174" i="2"/>
  <c r="GAC174" i="2"/>
  <c r="GAD174" i="2"/>
  <c r="GAE174" i="2"/>
  <c r="GAF174" i="2"/>
  <c r="GAG174" i="2"/>
  <c r="GAH174" i="2"/>
  <c r="GAI174" i="2"/>
  <c r="GAJ174" i="2"/>
  <c r="GAK174" i="2"/>
  <c r="GAL174" i="2"/>
  <c r="GAM174" i="2"/>
  <c r="GAN174" i="2"/>
  <c r="GAO174" i="2"/>
  <c r="GAP174" i="2"/>
  <c r="GAQ174" i="2"/>
  <c r="GAR174" i="2"/>
  <c r="GAS174" i="2"/>
  <c r="GAT174" i="2"/>
  <c r="GAU174" i="2"/>
  <c r="GAV174" i="2"/>
  <c r="GAW174" i="2"/>
  <c r="GAX174" i="2"/>
  <c r="GAY174" i="2"/>
  <c r="GAZ174" i="2"/>
  <c r="GBA174" i="2"/>
  <c r="GBB174" i="2"/>
  <c r="GBC174" i="2"/>
  <c r="GBD174" i="2"/>
  <c r="GBE174" i="2"/>
  <c r="GBF174" i="2"/>
  <c r="GBG174" i="2"/>
  <c r="GBH174" i="2"/>
  <c r="GBI174" i="2"/>
  <c r="GBJ174" i="2"/>
  <c r="GBK174" i="2"/>
  <c r="GBL174" i="2"/>
  <c r="GBM174" i="2"/>
  <c r="GBN174" i="2"/>
  <c r="GBO174" i="2"/>
  <c r="GBP174" i="2"/>
  <c r="GBQ174" i="2"/>
  <c r="GBR174" i="2"/>
  <c r="GBS174" i="2"/>
  <c r="GBT174" i="2"/>
  <c r="GBU174" i="2"/>
  <c r="GBV174" i="2"/>
  <c r="GBW174" i="2"/>
  <c r="GBX174" i="2"/>
  <c r="GBY174" i="2"/>
  <c r="GBZ174" i="2"/>
  <c r="GCA174" i="2"/>
  <c r="GCB174" i="2"/>
  <c r="GCC174" i="2"/>
  <c r="GCD174" i="2"/>
  <c r="GCE174" i="2"/>
  <c r="GCF174" i="2"/>
  <c r="GCG174" i="2"/>
  <c r="GCH174" i="2"/>
  <c r="GCI174" i="2"/>
  <c r="GCJ174" i="2"/>
  <c r="GCK174" i="2"/>
  <c r="GCL174" i="2"/>
  <c r="GCM174" i="2"/>
  <c r="GCN174" i="2"/>
  <c r="GCO174" i="2"/>
  <c r="GCP174" i="2"/>
  <c r="GCQ174" i="2"/>
  <c r="GCR174" i="2"/>
  <c r="GCS174" i="2"/>
  <c r="GCT174" i="2"/>
  <c r="GCU174" i="2"/>
  <c r="GCV174" i="2"/>
  <c r="GCW174" i="2"/>
  <c r="GCX174" i="2"/>
  <c r="GCY174" i="2"/>
  <c r="GCZ174" i="2"/>
  <c r="GDA174" i="2"/>
  <c r="GDB174" i="2"/>
  <c r="GDC174" i="2"/>
  <c r="GDD174" i="2"/>
  <c r="GDE174" i="2"/>
  <c r="GDF174" i="2"/>
  <c r="GDG174" i="2"/>
  <c r="GDH174" i="2"/>
  <c r="GDI174" i="2"/>
  <c r="GDJ174" i="2"/>
  <c r="GDK174" i="2"/>
  <c r="GDL174" i="2"/>
  <c r="GDM174" i="2"/>
  <c r="GDN174" i="2"/>
  <c r="GDO174" i="2"/>
  <c r="GDP174" i="2"/>
  <c r="GDQ174" i="2"/>
  <c r="GDR174" i="2"/>
  <c r="GDS174" i="2"/>
  <c r="GDT174" i="2"/>
  <c r="GDU174" i="2"/>
  <c r="GDV174" i="2"/>
  <c r="GDW174" i="2"/>
  <c r="GDX174" i="2"/>
  <c r="GDY174" i="2"/>
  <c r="GDZ174" i="2"/>
  <c r="GEA174" i="2"/>
  <c r="GEB174" i="2"/>
  <c r="GEC174" i="2"/>
  <c r="GED174" i="2"/>
  <c r="GEE174" i="2"/>
  <c r="GEF174" i="2"/>
  <c r="GEG174" i="2"/>
  <c r="GEH174" i="2"/>
  <c r="GEI174" i="2"/>
  <c r="GEJ174" i="2"/>
  <c r="GEK174" i="2"/>
  <c r="GEL174" i="2"/>
  <c r="GEM174" i="2"/>
  <c r="GEN174" i="2"/>
  <c r="GEO174" i="2"/>
  <c r="GEP174" i="2"/>
  <c r="GEQ174" i="2"/>
  <c r="GER174" i="2"/>
  <c r="GES174" i="2"/>
  <c r="GET174" i="2"/>
  <c r="GEU174" i="2"/>
  <c r="GEV174" i="2"/>
  <c r="GEW174" i="2"/>
  <c r="GEX174" i="2"/>
  <c r="GEY174" i="2"/>
  <c r="GEZ174" i="2"/>
  <c r="GFA174" i="2"/>
  <c r="GFB174" i="2"/>
  <c r="GFC174" i="2"/>
  <c r="GFD174" i="2"/>
  <c r="GFE174" i="2"/>
  <c r="GFF174" i="2"/>
  <c r="GFG174" i="2"/>
  <c r="GFH174" i="2"/>
  <c r="GFI174" i="2"/>
  <c r="GFJ174" i="2"/>
  <c r="GFK174" i="2"/>
  <c r="GFL174" i="2"/>
  <c r="GFM174" i="2"/>
  <c r="GFN174" i="2"/>
  <c r="GFO174" i="2"/>
  <c r="GFP174" i="2"/>
  <c r="GFQ174" i="2"/>
  <c r="GFR174" i="2"/>
  <c r="GFS174" i="2"/>
  <c r="GFT174" i="2"/>
  <c r="GFU174" i="2"/>
  <c r="GFV174" i="2"/>
  <c r="GFW174" i="2"/>
  <c r="GFX174" i="2"/>
  <c r="GFY174" i="2"/>
  <c r="GFZ174" i="2"/>
  <c r="GGA174" i="2"/>
  <c r="GGB174" i="2"/>
  <c r="GGC174" i="2"/>
  <c r="GGD174" i="2"/>
  <c r="GGE174" i="2"/>
  <c r="GGF174" i="2"/>
  <c r="GGG174" i="2"/>
  <c r="GGH174" i="2"/>
  <c r="GGI174" i="2"/>
  <c r="GGJ174" i="2"/>
  <c r="GGK174" i="2"/>
  <c r="GGL174" i="2"/>
  <c r="GGM174" i="2"/>
  <c r="GGN174" i="2"/>
  <c r="GGO174" i="2"/>
  <c r="GGP174" i="2"/>
  <c r="GGQ174" i="2"/>
  <c r="GGR174" i="2"/>
  <c r="GGS174" i="2"/>
  <c r="GGT174" i="2"/>
  <c r="GGU174" i="2"/>
  <c r="GGV174" i="2"/>
  <c r="GGW174" i="2"/>
  <c r="GGX174" i="2"/>
  <c r="GGY174" i="2"/>
  <c r="GGZ174" i="2"/>
  <c r="GHA174" i="2"/>
  <c r="GHB174" i="2"/>
  <c r="GHC174" i="2"/>
  <c r="GHD174" i="2"/>
  <c r="GHE174" i="2"/>
  <c r="GHF174" i="2"/>
  <c r="GHG174" i="2"/>
  <c r="GHH174" i="2"/>
  <c r="GHI174" i="2"/>
  <c r="GHJ174" i="2"/>
  <c r="GHK174" i="2"/>
  <c r="GHL174" i="2"/>
  <c r="GHM174" i="2"/>
  <c r="GHN174" i="2"/>
  <c r="GHO174" i="2"/>
  <c r="GHP174" i="2"/>
  <c r="GHQ174" i="2"/>
  <c r="GHR174" i="2"/>
  <c r="GHS174" i="2"/>
  <c r="GHT174" i="2"/>
  <c r="GHU174" i="2"/>
  <c r="GHV174" i="2"/>
  <c r="GHW174" i="2"/>
  <c r="GHX174" i="2"/>
  <c r="GHY174" i="2"/>
  <c r="GHZ174" i="2"/>
  <c r="GIA174" i="2"/>
  <c r="GIB174" i="2"/>
  <c r="GIC174" i="2"/>
  <c r="GID174" i="2"/>
  <c r="GIE174" i="2"/>
  <c r="GIF174" i="2"/>
  <c r="GIG174" i="2"/>
  <c r="GIH174" i="2"/>
  <c r="GII174" i="2"/>
  <c r="GIJ174" i="2"/>
  <c r="GIK174" i="2"/>
  <c r="GIL174" i="2"/>
  <c r="GIM174" i="2"/>
  <c r="GIN174" i="2"/>
  <c r="GIO174" i="2"/>
  <c r="GIP174" i="2"/>
  <c r="GIQ174" i="2"/>
  <c r="GIR174" i="2"/>
  <c r="GIS174" i="2"/>
  <c r="GIT174" i="2"/>
  <c r="GIU174" i="2"/>
  <c r="GIV174" i="2"/>
  <c r="GIW174" i="2"/>
  <c r="GIX174" i="2"/>
  <c r="GIY174" i="2"/>
  <c r="GIZ174" i="2"/>
  <c r="GJA174" i="2"/>
  <c r="GJB174" i="2"/>
  <c r="GJC174" i="2"/>
  <c r="GJD174" i="2"/>
  <c r="GJE174" i="2"/>
  <c r="GJF174" i="2"/>
  <c r="GJG174" i="2"/>
  <c r="GJH174" i="2"/>
  <c r="GJI174" i="2"/>
  <c r="GJJ174" i="2"/>
  <c r="GJK174" i="2"/>
  <c r="GJL174" i="2"/>
  <c r="GJM174" i="2"/>
  <c r="GJN174" i="2"/>
  <c r="GJO174" i="2"/>
  <c r="GJP174" i="2"/>
  <c r="GJQ174" i="2"/>
  <c r="GJR174" i="2"/>
  <c r="GJS174" i="2"/>
  <c r="GJT174" i="2"/>
  <c r="GJU174" i="2"/>
  <c r="GJV174" i="2"/>
  <c r="GJW174" i="2"/>
  <c r="GJX174" i="2"/>
  <c r="GJY174" i="2"/>
  <c r="GJZ174" i="2"/>
  <c r="GKA174" i="2"/>
  <c r="GKB174" i="2"/>
  <c r="GKC174" i="2"/>
  <c r="GKD174" i="2"/>
  <c r="GKE174" i="2"/>
  <c r="GKF174" i="2"/>
  <c r="GKG174" i="2"/>
  <c r="GKH174" i="2"/>
  <c r="GKI174" i="2"/>
  <c r="GKJ174" i="2"/>
  <c r="GKK174" i="2"/>
  <c r="GKL174" i="2"/>
  <c r="GKM174" i="2"/>
  <c r="GKN174" i="2"/>
  <c r="GKO174" i="2"/>
  <c r="GKP174" i="2"/>
  <c r="GKQ174" i="2"/>
  <c r="GKR174" i="2"/>
  <c r="GKS174" i="2"/>
  <c r="GKT174" i="2"/>
  <c r="GKU174" i="2"/>
  <c r="GKV174" i="2"/>
  <c r="GKW174" i="2"/>
  <c r="GKX174" i="2"/>
  <c r="GKY174" i="2"/>
  <c r="GKZ174" i="2"/>
  <c r="GLA174" i="2"/>
  <c r="GLB174" i="2"/>
  <c r="GLC174" i="2"/>
  <c r="GLD174" i="2"/>
  <c r="GLE174" i="2"/>
  <c r="GLF174" i="2"/>
  <c r="GLG174" i="2"/>
  <c r="GLH174" i="2"/>
  <c r="GLI174" i="2"/>
  <c r="GLJ174" i="2"/>
  <c r="GLK174" i="2"/>
  <c r="GLL174" i="2"/>
  <c r="GLM174" i="2"/>
  <c r="GLN174" i="2"/>
  <c r="GLO174" i="2"/>
  <c r="GLP174" i="2"/>
  <c r="GLQ174" i="2"/>
  <c r="GLR174" i="2"/>
  <c r="GLS174" i="2"/>
  <c r="GLT174" i="2"/>
  <c r="GLU174" i="2"/>
  <c r="GLV174" i="2"/>
  <c r="GLW174" i="2"/>
  <c r="GLX174" i="2"/>
  <c r="GLY174" i="2"/>
  <c r="GLZ174" i="2"/>
  <c r="GMA174" i="2"/>
  <c r="GMB174" i="2"/>
  <c r="GMC174" i="2"/>
  <c r="GMD174" i="2"/>
  <c r="GME174" i="2"/>
  <c r="GMF174" i="2"/>
  <c r="GMG174" i="2"/>
  <c r="GMH174" i="2"/>
  <c r="GMI174" i="2"/>
  <c r="GMJ174" i="2"/>
  <c r="GMK174" i="2"/>
  <c r="GML174" i="2"/>
  <c r="GMM174" i="2"/>
  <c r="GMN174" i="2"/>
  <c r="GMO174" i="2"/>
  <c r="GMP174" i="2"/>
  <c r="GMQ174" i="2"/>
  <c r="GMR174" i="2"/>
  <c r="GMS174" i="2"/>
  <c r="GMT174" i="2"/>
  <c r="GMU174" i="2"/>
  <c r="GMV174" i="2"/>
  <c r="GMW174" i="2"/>
  <c r="GMX174" i="2"/>
  <c r="GMY174" i="2"/>
  <c r="GMZ174" i="2"/>
  <c r="GNA174" i="2"/>
  <c r="GNB174" i="2"/>
  <c r="GNC174" i="2"/>
  <c r="GND174" i="2"/>
  <c r="GNE174" i="2"/>
  <c r="GNF174" i="2"/>
  <c r="GNG174" i="2"/>
  <c r="GNH174" i="2"/>
  <c r="GNI174" i="2"/>
  <c r="GNJ174" i="2"/>
  <c r="GNK174" i="2"/>
  <c r="GNL174" i="2"/>
  <c r="GNM174" i="2"/>
  <c r="GNN174" i="2"/>
  <c r="GNO174" i="2"/>
  <c r="GNP174" i="2"/>
  <c r="GNQ174" i="2"/>
  <c r="GNR174" i="2"/>
  <c r="GNS174" i="2"/>
  <c r="GNT174" i="2"/>
  <c r="GNU174" i="2"/>
  <c r="GNV174" i="2"/>
  <c r="GNW174" i="2"/>
  <c r="GNX174" i="2"/>
  <c r="GNY174" i="2"/>
  <c r="GNZ174" i="2"/>
  <c r="GOA174" i="2"/>
  <c r="GOB174" i="2"/>
  <c r="GOC174" i="2"/>
  <c r="GOD174" i="2"/>
  <c r="GOE174" i="2"/>
  <c r="GOF174" i="2"/>
  <c r="GOG174" i="2"/>
  <c r="GOH174" i="2"/>
  <c r="GOI174" i="2"/>
  <c r="GOJ174" i="2"/>
  <c r="GOK174" i="2"/>
  <c r="GOL174" i="2"/>
  <c r="GOM174" i="2"/>
  <c r="GON174" i="2"/>
  <c r="GOO174" i="2"/>
  <c r="GOP174" i="2"/>
  <c r="GOQ174" i="2"/>
  <c r="GOR174" i="2"/>
  <c r="GOS174" i="2"/>
  <c r="GOT174" i="2"/>
  <c r="GOU174" i="2"/>
  <c r="GOV174" i="2"/>
  <c r="GOW174" i="2"/>
  <c r="GOX174" i="2"/>
  <c r="GOY174" i="2"/>
  <c r="GOZ174" i="2"/>
  <c r="GPA174" i="2"/>
  <c r="GPB174" i="2"/>
  <c r="GPC174" i="2"/>
  <c r="GPD174" i="2"/>
  <c r="GPE174" i="2"/>
  <c r="GPF174" i="2"/>
  <c r="GPG174" i="2"/>
  <c r="GPH174" i="2"/>
  <c r="GPI174" i="2"/>
  <c r="GPJ174" i="2"/>
  <c r="GPK174" i="2"/>
  <c r="GPL174" i="2"/>
  <c r="GPM174" i="2"/>
  <c r="GPN174" i="2"/>
  <c r="GPO174" i="2"/>
  <c r="GPP174" i="2"/>
  <c r="GPQ174" i="2"/>
  <c r="GPR174" i="2"/>
  <c r="GPS174" i="2"/>
  <c r="GPT174" i="2"/>
  <c r="GPU174" i="2"/>
  <c r="GPV174" i="2"/>
  <c r="GPW174" i="2"/>
  <c r="GPX174" i="2"/>
  <c r="GPY174" i="2"/>
  <c r="GPZ174" i="2"/>
  <c r="GQA174" i="2"/>
  <c r="GQB174" i="2"/>
  <c r="GQC174" i="2"/>
  <c r="GQD174" i="2"/>
  <c r="GQE174" i="2"/>
  <c r="GQF174" i="2"/>
  <c r="GQG174" i="2"/>
  <c r="GQH174" i="2"/>
  <c r="GQI174" i="2"/>
  <c r="GQJ174" i="2"/>
  <c r="GQK174" i="2"/>
  <c r="GQL174" i="2"/>
  <c r="GQM174" i="2"/>
  <c r="GQN174" i="2"/>
  <c r="GQO174" i="2"/>
  <c r="GQP174" i="2"/>
  <c r="GQQ174" i="2"/>
  <c r="GQR174" i="2"/>
  <c r="GQS174" i="2"/>
  <c r="GQT174" i="2"/>
  <c r="GQU174" i="2"/>
  <c r="GQV174" i="2"/>
  <c r="GQW174" i="2"/>
  <c r="GQX174" i="2"/>
  <c r="GQY174" i="2"/>
  <c r="GQZ174" i="2"/>
  <c r="GRA174" i="2"/>
  <c r="GRB174" i="2"/>
  <c r="GRC174" i="2"/>
  <c r="GRD174" i="2"/>
  <c r="GRE174" i="2"/>
  <c r="GRF174" i="2"/>
  <c r="GRG174" i="2"/>
  <c r="GRH174" i="2"/>
  <c r="GRI174" i="2"/>
  <c r="GRJ174" i="2"/>
  <c r="GRK174" i="2"/>
  <c r="GRL174" i="2"/>
  <c r="GRM174" i="2"/>
  <c r="GRN174" i="2"/>
  <c r="GRO174" i="2"/>
  <c r="GRP174" i="2"/>
  <c r="GRQ174" i="2"/>
  <c r="GRR174" i="2"/>
  <c r="GRS174" i="2"/>
  <c r="GRT174" i="2"/>
  <c r="GRU174" i="2"/>
  <c r="GRV174" i="2"/>
  <c r="GRW174" i="2"/>
  <c r="GRX174" i="2"/>
  <c r="GRY174" i="2"/>
  <c r="GRZ174" i="2"/>
  <c r="GSA174" i="2"/>
  <c r="GSB174" i="2"/>
  <c r="GSC174" i="2"/>
  <c r="GSD174" i="2"/>
  <c r="GSE174" i="2"/>
  <c r="GSF174" i="2"/>
  <c r="GSG174" i="2"/>
  <c r="GSH174" i="2"/>
  <c r="GSI174" i="2"/>
  <c r="GSJ174" i="2"/>
  <c r="GSK174" i="2"/>
  <c r="GSL174" i="2"/>
  <c r="GSM174" i="2"/>
  <c r="GSN174" i="2"/>
  <c r="GSO174" i="2"/>
  <c r="GSP174" i="2"/>
  <c r="GSQ174" i="2"/>
  <c r="GSR174" i="2"/>
  <c r="GSS174" i="2"/>
  <c r="GST174" i="2"/>
  <c r="GSU174" i="2"/>
  <c r="GSV174" i="2"/>
  <c r="GSW174" i="2"/>
  <c r="GSX174" i="2"/>
  <c r="GSY174" i="2"/>
  <c r="GSZ174" i="2"/>
  <c r="GTA174" i="2"/>
  <c r="GTB174" i="2"/>
  <c r="GTC174" i="2"/>
  <c r="GTD174" i="2"/>
  <c r="GTE174" i="2"/>
  <c r="GTF174" i="2"/>
  <c r="GTG174" i="2"/>
  <c r="GTH174" i="2"/>
  <c r="GTI174" i="2"/>
  <c r="GTJ174" i="2"/>
  <c r="GTK174" i="2"/>
  <c r="GTL174" i="2"/>
  <c r="GTM174" i="2"/>
  <c r="GTN174" i="2"/>
  <c r="GTO174" i="2"/>
  <c r="GTP174" i="2"/>
  <c r="GTQ174" i="2"/>
  <c r="GTR174" i="2"/>
  <c r="GTS174" i="2"/>
  <c r="GTT174" i="2"/>
  <c r="GTU174" i="2"/>
  <c r="GTV174" i="2"/>
  <c r="GTW174" i="2"/>
  <c r="GTX174" i="2"/>
  <c r="GTY174" i="2"/>
  <c r="GTZ174" i="2"/>
  <c r="GUA174" i="2"/>
  <c r="GUB174" i="2"/>
  <c r="GUC174" i="2"/>
  <c r="GUD174" i="2"/>
  <c r="GUE174" i="2"/>
  <c r="GUF174" i="2"/>
  <c r="GUG174" i="2"/>
  <c r="GUH174" i="2"/>
  <c r="GUI174" i="2"/>
  <c r="GUJ174" i="2"/>
  <c r="GUK174" i="2"/>
  <c r="GUL174" i="2"/>
  <c r="GUM174" i="2"/>
  <c r="GUN174" i="2"/>
  <c r="GUO174" i="2"/>
  <c r="GUP174" i="2"/>
  <c r="GUQ174" i="2"/>
  <c r="GUR174" i="2"/>
  <c r="GUS174" i="2"/>
  <c r="GUT174" i="2"/>
  <c r="GUU174" i="2"/>
  <c r="GUV174" i="2"/>
  <c r="GUW174" i="2"/>
  <c r="GUX174" i="2"/>
  <c r="GUY174" i="2"/>
  <c r="GUZ174" i="2"/>
  <c r="GVA174" i="2"/>
  <c r="GVB174" i="2"/>
  <c r="GVC174" i="2"/>
  <c r="GVD174" i="2"/>
  <c r="GVE174" i="2"/>
  <c r="GVF174" i="2"/>
  <c r="GVG174" i="2"/>
  <c r="GVH174" i="2"/>
  <c r="GVI174" i="2"/>
  <c r="GVJ174" i="2"/>
  <c r="GVK174" i="2"/>
  <c r="GVL174" i="2"/>
  <c r="GVM174" i="2"/>
  <c r="GVN174" i="2"/>
  <c r="GVO174" i="2"/>
  <c r="GVP174" i="2"/>
  <c r="GVQ174" i="2"/>
  <c r="GVR174" i="2"/>
  <c r="GVS174" i="2"/>
  <c r="GVT174" i="2"/>
  <c r="GVU174" i="2"/>
  <c r="GVV174" i="2"/>
  <c r="GVW174" i="2"/>
  <c r="GVX174" i="2"/>
  <c r="GVY174" i="2"/>
  <c r="GVZ174" i="2"/>
  <c r="GWA174" i="2"/>
  <c r="GWB174" i="2"/>
  <c r="GWC174" i="2"/>
  <c r="GWD174" i="2"/>
  <c r="GWE174" i="2"/>
  <c r="GWF174" i="2"/>
  <c r="GWG174" i="2"/>
  <c r="GWH174" i="2"/>
  <c r="GWI174" i="2"/>
  <c r="GWJ174" i="2"/>
  <c r="GWK174" i="2"/>
  <c r="GWL174" i="2"/>
  <c r="GWM174" i="2"/>
  <c r="GWN174" i="2"/>
  <c r="GWO174" i="2"/>
  <c r="GWP174" i="2"/>
  <c r="GWQ174" i="2"/>
  <c r="GWR174" i="2"/>
  <c r="GWS174" i="2"/>
  <c r="GWT174" i="2"/>
  <c r="GWU174" i="2"/>
  <c r="GWV174" i="2"/>
  <c r="GWW174" i="2"/>
  <c r="GWX174" i="2"/>
  <c r="GWY174" i="2"/>
  <c r="GWZ174" i="2"/>
  <c r="GXA174" i="2"/>
  <c r="GXB174" i="2"/>
  <c r="GXC174" i="2"/>
  <c r="GXD174" i="2"/>
  <c r="GXE174" i="2"/>
  <c r="GXF174" i="2"/>
  <c r="GXG174" i="2"/>
  <c r="GXH174" i="2"/>
  <c r="GXI174" i="2"/>
  <c r="GXJ174" i="2"/>
  <c r="GXK174" i="2"/>
  <c r="GXL174" i="2"/>
  <c r="GXM174" i="2"/>
  <c r="GXN174" i="2"/>
  <c r="GXO174" i="2"/>
  <c r="GXP174" i="2"/>
  <c r="GXQ174" i="2"/>
  <c r="GXR174" i="2"/>
  <c r="GXS174" i="2"/>
  <c r="GXT174" i="2"/>
  <c r="GXU174" i="2"/>
  <c r="GXV174" i="2"/>
  <c r="GXW174" i="2"/>
  <c r="GXX174" i="2"/>
  <c r="GXY174" i="2"/>
  <c r="GXZ174" i="2"/>
  <c r="GYA174" i="2"/>
  <c r="GYB174" i="2"/>
  <c r="GYC174" i="2"/>
  <c r="GYD174" i="2"/>
  <c r="GYE174" i="2"/>
  <c r="GYF174" i="2"/>
  <c r="GYG174" i="2"/>
  <c r="GYH174" i="2"/>
  <c r="GYI174" i="2"/>
  <c r="GYJ174" i="2"/>
  <c r="GYK174" i="2"/>
  <c r="GYL174" i="2"/>
  <c r="GYM174" i="2"/>
  <c r="GYN174" i="2"/>
  <c r="GYO174" i="2"/>
  <c r="GYP174" i="2"/>
  <c r="GYQ174" i="2"/>
  <c r="GYR174" i="2"/>
  <c r="GYS174" i="2"/>
  <c r="GYT174" i="2"/>
  <c r="GYU174" i="2"/>
  <c r="GYV174" i="2"/>
  <c r="GYW174" i="2"/>
  <c r="GYX174" i="2"/>
  <c r="GYY174" i="2"/>
  <c r="GYZ174" i="2"/>
  <c r="GZA174" i="2"/>
  <c r="GZB174" i="2"/>
  <c r="GZC174" i="2"/>
  <c r="GZD174" i="2"/>
  <c r="GZE174" i="2"/>
  <c r="GZF174" i="2"/>
  <c r="GZG174" i="2"/>
  <c r="GZH174" i="2"/>
  <c r="GZI174" i="2"/>
  <c r="GZJ174" i="2"/>
  <c r="GZK174" i="2"/>
  <c r="GZL174" i="2"/>
  <c r="GZM174" i="2"/>
  <c r="GZN174" i="2"/>
  <c r="GZO174" i="2"/>
  <c r="GZP174" i="2"/>
  <c r="GZQ174" i="2"/>
  <c r="GZR174" i="2"/>
  <c r="GZS174" i="2"/>
  <c r="GZT174" i="2"/>
  <c r="GZU174" i="2"/>
  <c r="GZV174" i="2"/>
  <c r="GZW174" i="2"/>
  <c r="GZX174" i="2"/>
  <c r="GZY174" i="2"/>
  <c r="GZZ174" i="2"/>
  <c r="HAA174" i="2"/>
  <c r="HAB174" i="2"/>
  <c r="HAC174" i="2"/>
  <c r="HAD174" i="2"/>
  <c r="HAE174" i="2"/>
  <c r="HAF174" i="2"/>
  <c r="HAG174" i="2"/>
  <c r="HAH174" i="2"/>
  <c r="HAI174" i="2"/>
  <c r="HAJ174" i="2"/>
  <c r="HAK174" i="2"/>
  <c r="HAL174" i="2"/>
  <c r="HAM174" i="2"/>
  <c r="HAN174" i="2"/>
  <c r="HAO174" i="2"/>
  <c r="HAP174" i="2"/>
  <c r="HAQ174" i="2"/>
  <c r="HAR174" i="2"/>
  <c r="HAS174" i="2"/>
  <c r="HAT174" i="2"/>
  <c r="HAU174" i="2"/>
  <c r="HAV174" i="2"/>
  <c r="HAW174" i="2"/>
  <c r="HAX174" i="2"/>
  <c r="HAY174" i="2"/>
  <c r="HAZ174" i="2"/>
  <c r="HBA174" i="2"/>
  <c r="HBB174" i="2"/>
  <c r="HBC174" i="2"/>
  <c r="HBD174" i="2"/>
  <c r="HBE174" i="2"/>
  <c r="HBF174" i="2"/>
  <c r="HBG174" i="2"/>
  <c r="HBH174" i="2"/>
  <c r="HBI174" i="2"/>
  <c r="HBJ174" i="2"/>
  <c r="HBK174" i="2"/>
  <c r="HBL174" i="2"/>
  <c r="HBM174" i="2"/>
  <c r="HBN174" i="2"/>
  <c r="HBO174" i="2"/>
  <c r="HBP174" i="2"/>
  <c r="HBQ174" i="2"/>
  <c r="HBR174" i="2"/>
  <c r="HBS174" i="2"/>
  <c r="HBT174" i="2"/>
  <c r="HBU174" i="2"/>
  <c r="HBV174" i="2"/>
  <c r="HBW174" i="2"/>
  <c r="HBX174" i="2"/>
  <c r="HBY174" i="2"/>
  <c r="HBZ174" i="2"/>
  <c r="HCA174" i="2"/>
  <c r="HCB174" i="2"/>
  <c r="HCC174" i="2"/>
  <c r="HCD174" i="2"/>
  <c r="HCE174" i="2"/>
  <c r="HCF174" i="2"/>
  <c r="HCG174" i="2"/>
  <c r="HCH174" i="2"/>
  <c r="HCI174" i="2"/>
  <c r="HCJ174" i="2"/>
  <c r="HCK174" i="2"/>
  <c r="HCL174" i="2"/>
  <c r="HCM174" i="2"/>
  <c r="HCN174" i="2"/>
  <c r="HCO174" i="2"/>
  <c r="HCP174" i="2"/>
  <c r="HCQ174" i="2"/>
  <c r="HCR174" i="2"/>
  <c r="HCS174" i="2"/>
  <c r="HCT174" i="2"/>
  <c r="HCU174" i="2"/>
  <c r="HCV174" i="2"/>
  <c r="HCW174" i="2"/>
  <c r="HCX174" i="2"/>
  <c r="HCY174" i="2"/>
  <c r="HCZ174" i="2"/>
  <c r="HDA174" i="2"/>
  <c r="HDB174" i="2"/>
  <c r="HDC174" i="2"/>
  <c r="HDD174" i="2"/>
  <c r="HDE174" i="2"/>
  <c r="HDF174" i="2"/>
  <c r="HDG174" i="2"/>
  <c r="HDH174" i="2"/>
  <c r="HDI174" i="2"/>
  <c r="HDJ174" i="2"/>
  <c r="HDK174" i="2"/>
  <c r="HDL174" i="2"/>
  <c r="HDM174" i="2"/>
  <c r="HDN174" i="2"/>
  <c r="HDO174" i="2"/>
  <c r="HDP174" i="2"/>
  <c r="HDQ174" i="2"/>
  <c r="HDR174" i="2"/>
  <c r="HDS174" i="2"/>
  <c r="HDT174" i="2"/>
  <c r="HDU174" i="2"/>
  <c r="HDV174" i="2"/>
  <c r="HDW174" i="2"/>
  <c r="HDX174" i="2"/>
  <c r="HDY174" i="2"/>
  <c r="HDZ174" i="2"/>
  <c r="HEA174" i="2"/>
  <c r="HEB174" i="2"/>
  <c r="HEC174" i="2"/>
  <c r="HED174" i="2"/>
  <c r="HEE174" i="2"/>
  <c r="HEF174" i="2"/>
  <c r="HEG174" i="2"/>
  <c r="HEH174" i="2"/>
  <c r="HEI174" i="2"/>
  <c r="HEJ174" i="2"/>
  <c r="HEK174" i="2"/>
  <c r="HEL174" i="2"/>
  <c r="HEM174" i="2"/>
  <c r="HEN174" i="2"/>
  <c r="HEO174" i="2"/>
  <c r="HEP174" i="2"/>
  <c r="HEQ174" i="2"/>
  <c r="HER174" i="2"/>
  <c r="HES174" i="2"/>
  <c r="HET174" i="2"/>
  <c r="HEU174" i="2"/>
  <c r="HEV174" i="2"/>
  <c r="HEW174" i="2"/>
  <c r="HEX174" i="2"/>
  <c r="HEY174" i="2"/>
  <c r="HEZ174" i="2"/>
  <c r="HFA174" i="2"/>
  <c r="HFB174" i="2"/>
  <c r="HFC174" i="2"/>
  <c r="HFD174" i="2"/>
  <c r="HFE174" i="2"/>
  <c r="HFF174" i="2"/>
  <c r="HFG174" i="2"/>
  <c r="HFH174" i="2"/>
  <c r="HFI174" i="2"/>
  <c r="HFJ174" i="2"/>
  <c r="HFK174" i="2"/>
  <c r="HFL174" i="2"/>
  <c r="HFM174" i="2"/>
  <c r="HFN174" i="2"/>
  <c r="HFO174" i="2"/>
  <c r="HFP174" i="2"/>
  <c r="HFQ174" i="2"/>
  <c r="HFR174" i="2"/>
  <c r="HFS174" i="2"/>
  <c r="HFT174" i="2"/>
  <c r="HFU174" i="2"/>
  <c r="HFV174" i="2"/>
  <c r="HFW174" i="2"/>
  <c r="HFX174" i="2"/>
  <c r="HFY174" i="2"/>
  <c r="HFZ174" i="2"/>
  <c r="HGA174" i="2"/>
  <c r="HGB174" i="2"/>
  <c r="HGC174" i="2"/>
  <c r="HGD174" i="2"/>
  <c r="HGE174" i="2"/>
  <c r="HGF174" i="2"/>
  <c r="HGG174" i="2"/>
  <c r="HGH174" i="2"/>
  <c r="HGI174" i="2"/>
  <c r="HGJ174" i="2"/>
  <c r="HGK174" i="2"/>
  <c r="HGL174" i="2"/>
  <c r="HGM174" i="2"/>
  <c r="HGN174" i="2"/>
  <c r="HGO174" i="2"/>
  <c r="HGP174" i="2"/>
  <c r="HGQ174" i="2"/>
  <c r="HGR174" i="2"/>
  <c r="HGS174" i="2"/>
  <c r="HGT174" i="2"/>
  <c r="HGU174" i="2"/>
  <c r="HGV174" i="2"/>
  <c r="HGW174" i="2"/>
  <c r="HGX174" i="2"/>
  <c r="HGY174" i="2"/>
  <c r="HGZ174" i="2"/>
  <c r="HHA174" i="2"/>
  <c r="HHB174" i="2"/>
  <c r="HHC174" i="2"/>
  <c r="HHD174" i="2"/>
  <c r="HHE174" i="2"/>
  <c r="HHF174" i="2"/>
  <c r="HHG174" i="2"/>
  <c r="HHH174" i="2"/>
  <c r="HHI174" i="2"/>
  <c r="HHJ174" i="2"/>
  <c r="HHK174" i="2"/>
  <c r="HHL174" i="2"/>
  <c r="HHM174" i="2"/>
  <c r="HHN174" i="2"/>
  <c r="HHO174" i="2"/>
  <c r="HHP174" i="2"/>
  <c r="HHQ174" i="2"/>
  <c r="HHR174" i="2"/>
  <c r="HHS174" i="2"/>
  <c r="HHT174" i="2"/>
  <c r="HHU174" i="2"/>
  <c r="HHV174" i="2"/>
  <c r="HHW174" i="2"/>
  <c r="HHX174" i="2"/>
  <c r="HHY174" i="2"/>
  <c r="HHZ174" i="2"/>
  <c r="HIA174" i="2"/>
  <c r="HIB174" i="2"/>
  <c r="HIC174" i="2"/>
  <c r="HID174" i="2"/>
  <c r="HIE174" i="2"/>
  <c r="HIF174" i="2"/>
  <c r="HIG174" i="2"/>
  <c r="HIH174" i="2"/>
  <c r="HII174" i="2"/>
  <c r="HIJ174" i="2"/>
  <c r="HIK174" i="2"/>
  <c r="HIL174" i="2"/>
  <c r="HIM174" i="2"/>
  <c r="HIN174" i="2"/>
  <c r="HIO174" i="2"/>
  <c r="HIP174" i="2"/>
  <c r="HIQ174" i="2"/>
  <c r="HIR174" i="2"/>
  <c r="HIS174" i="2"/>
  <c r="HIT174" i="2"/>
  <c r="HIU174" i="2"/>
  <c r="HIV174" i="2"/>
  <c r="HIW174" i="2"/>
  <c r="HIX174" i="2"/>
  <c r="HIY174" i="2"/>
  <c r="HIZ174" i="2"/>
  <c r="HJA174" i="2"/>
  <c r="HJB174" i="2"/>
  <c r="HJC174" i="2"/>
  <c r="HJD174" i="2"/>
  <c r="HJE174" i="2"/>
  <c r="HJF174" i="2"/>
  <c r="HJG174" i="2"/>
  <c r="HJH174" i="2"/>
  <c r="HJI174" i="2"/>
  <c r="HJJ174" i="2"/>
  <c r="HJK174" i="2"/>
  <c r="HJL174" i="2"/>
  <c r="HJM174" i="2"/>
  <c r="HJN174" i="2"/>
  <c r="HJO174" i="2"/>
  <c r="HJP174" i="2"/>
  <c r="HJQ174" i="2"/>
  <c r="HJR174" i="2"/>
  <c r="HJS174" i="2"/>
  <c r="HJT174" i="2"/>
  <c r="HJU174" i="2"/>
  <c r="HJV174" i="2"/>
  <c r="HJW174" i="2"/>
  <c r="HJX174" i="2"/>
  <c r="HJY174" i="2"/>
  <c r="HJZ174" i="2"/>
  <c r="HKA174" i="2"/>
  <c r="HKB174" i="2"/>
  <c r="HKC174" i="2"/>
  <c r="HKD174" i="2"/>
  <c r="HKE174" i="2"/>
  <c r="HKF174" i="2"/>
  <c r="HKG174" i="2"/>
  <c r="HKH174" i="2"/>
  <c r="HKI174" i="2"/>
  <c r="HKJ174" i="2"/>
  <c r="HKK174" i="2"/>
  <c r="HKL174" i="2"/>
  <c r="HKM174" i="2"/>
  <c r="HKN174" i="2"/>
  <c r="HKO174" i="2"/>
  <c r="HKP174" i="2"/>
  <c r="HKQ174" i="2"/>
  <c r="HKR174" i="2"/>
  <c r="HKS174" i="2"/>
  <c r="HKT174" i="2"/>
  <c r="HKU174" i="2"/>
  <c r="HKV174" i="2"/>
  <c r="HKW174" i="2"/>
  <c r="HKX174" i="2"/>
  <c r="HKY174" i="2"/>
  <c r="HKZ174" i="2"/>
  <c r="HLA174" i="2"/>
  <c r="HLB174" i="2"/>
  <c r="HLC174" i="2"/>
  <c r="HLD174" i="2"/>
  <c r="HLE174" i="2"/>
  <c r="HLF174" i="2"/>
  <c r="HLG174" i="2"/>
  <c r="HLH174" i="2"/>
  <c r="HLI174" i="2"/>
  <c r="HLJ174" i="2"/>
  <c r="HLK174" i="2"/>
  <c r="HLL174" i="2"/>
  <c r="HLM174" i="2"/>
  <c r="HLN174" i="2"/>
  <c r="HLO174" i="2"/>
  <c r="HLP174" i="2"/>
  <c r="HLQ174" i="2"/>
  <c r="HLR174" i="2"/>
  <c r="HLS174" i="2"/>
  <c r="HLT174" i="2"/>
  <c r="HLU174" i="2"/>
  <c r="HLV174" i="2"/>
  <c r="HLW174" i="2"/>
  <c r="HLX174" i="2"/>
  <c r="HLY174" i="2"/>
  <c r="HLZ174" i="2"/>
  <c r="HMA174" i="2"/>
  <c r="HMB174" i="2"/>
  <c r="HMC174" i="2"/>
  <c r="HMD174" i="2"/>
  <c r="HME174" i="2"/>
  <c r="HMF174" i="2"/>
  <c r="HMG174" i="2"/>
  <c r="HMH174" i="2"/>
  <c r="HMI174" i="2"/>
  <c r="HMJ174" i="2"/>
  <c r="HMK174" i="2"/>
  <c r="HML174" i="2"/>
  <c r="HMM174" i="2"/>
  <c r="HMN174" i="2"/>
  <c r="HMO174" i="2"/>
  <c r="HMP174" i="2"/>
  <c r="HMQ174" i="2"/>
  <c r="HMR174" i="2"/>
  <c r="HMS174" i="2"/>
  <c r="HMT174" i="2"/>
  <c r="HMU174" i="2"/>
  <c r="HMV174" i="2"/>
  <c r="HMW174" i="2"/>
  <c r="HMX174" i="2"/>
  <c r="HMY174" i="2"/>
  <c r="HMZ174" i="2"/>
  <c r="HNA174" i="2"/>
  <c r="HNB174" i="2"/>
  <c r="HNC174" i="2"/>
  <c r="HND174" i="2"/>
  <c r="HNE174" i="2"/>
  <c r="HNF174" i="2"/>
  <c r="HNG174" i="2"/>
  <c r="HNH174" i="2"/>
  <c r="HNI174" i="2"/>
  <c r="HNJ174" i="2"/>
  <c r="HNK174" i="2"/>
  <c r="HNL174" i="2"/>
  <c r="HNM174" i="2"/>
  <c r="HNN174" i="2"/>
  <c r="HNO174" i="2"/>
  <c r="HNP174" i="2"/>
  <c r="HNQ174" i="2"/>
  <c r="HNR174" i="2"/>
  <c r="HNS174" i="2"/>
  <c r="HNT174" i="2"/>
  <c r="HNU174" i="2"/>
  <c r="HNV174" i="2"/>
  <c r="HNW174" i="2"/>
  <c r="HNX174" i="2"/>
  <c r="HNY174" i="2"/>
  <c r="HNZ174" i="2"/>
  <c r="HOA174" i="2"/>
  <c r="HOB174" i="2"/>
  <c r="HOC174" i="2"/>
  <c r="HOD174" i="2"/>
  <c r="HOE174" i="2"/>
  <c r="HOF174" i="2"/>
  <c r="HOG174" i="2"/>
  <c r="HOH174" i="2"/>
  <c r="HOI174" i="2"/>
  <c r="HOJ174" i="2"/>
  <c r="HOK174" i="2"/>
  <c r="HOL174" i="2"/>
  <c r="HOM174" i="2"/>
  <c r="HON174" i="2"/>
  <c r="HOO174" i="2"/>
  <c r="HOP174" i="2"/>
  <c r="HOQ174" i="2"/>
  <c r="HOR174" i="2"/>
  <c r="HOS174" i="2"/>
  <c r="HOT174" i="2"/>
  <c r="HOU174" i="2"/>
  <c r="HOV174" i="2"/>
  <c r="HOW174" i="2"/>
  <c r="HOX174" i="2"/>
  <c r="HOY174" i="2"/>
  <c r="HOZ174" i="2"/>
  <c r="HPA174" i="2"/>
  <c r="HPB174" i="2"/>
  <c r="HPC174" i="2"/>
  <c r="HPD174" i="2"/>
  <c r="HPE174" i="2"/>
  <c r="HPF174" i="2"/>
  <c r="HPG174" i="2"/>
  <c r="HPH174" i="2"/>
  <c r="HPI174" i="2"/>
  <c r="HPJ174" i="2"/>
  <c r="HPK174" i="2"/>
  <c r="HPL174" i="2"/>
  <c r="HPM174" i="2"/>
  <c r="HPN174" i="2"/>
  <c r="HPO174" i="2"/>
  <c r="HPP174" i="2"/>
  <c r="HPQ174" i="2"/>
  <c r="HPR174" i="2"/>
  <c r="HPS174" i="2"/>
  <c r="HPT174" i="2"/>
  <c r="HPU174" i="2"/>
  <c r="HPV174" i="2"/>
  <c r="HPW174" i="2"/>
  <c r="HPX174" i="2"/>
  <c r="HPY174" i="2"/>
  <c r="HPZ174" i="2"/>
  <c r="HQA174" i="2"/>
  <c r="HQB174" i="2"/>
  <c r="HQC174" i="2"/>
  <c r="HQD174" i="2"/>
  <c r="HQE174" i="2"/>
  <c r="HQF174" i="2"/>
  <c r="HQG174" i="2"/>
  <c r="HQH174" i="2"/>
  <c r="HQI174" i="2"/>
  <c r="HQJ174" i="2"/>
  <c r="HQK174" i="2"/>
  <c r="HQL174" i="2"/>
  <c r="HQM174" i="2"/>
  <c r="HQN174" i="2"/>
  <c r="HQO174" i="2"/>
  <c r="HQP174" i="2"/>
  <c r="HQQ174" i="2"/>
  <c r="HQR174" i="2"/>
  <c r="HQS174" i="2"/>
  <c r="HQT174" i="2"/>
  <c r="HQU174" i="2"/>
  <c r="HQV174" i="2"/>
  <c r="HQW174" i="2"/>
  <c r="HQX174" i="2"/>
  <c r="HQY174" i="2"/>
  <c r="HQZ174" i="2"/>
  <c r="HRA174" i="2"/>
  <c r="HRB174" i="2"/>
  <c r="HRC174" i="2"/>
  <c r="HRD174" i="2"/>
  <c r="HRE174" i="2"/>
  <c r="HRF174" i="2"/>
  <c r="HRG174" i="2"/>
  <c r="HRH174" i="2"/>
  <c r="HRI174" i="2"/>
  <c r="HRJ174" i="2"/>
  <c r="HRK174" i="2"/>
  <c r="HRL174" i="2"/>
  <c r="HRM174" i="2"/>
  <c r="HRN174" i="2"/>
  <c r="HRO174" i="2"/>
  <c r="HRP174" i="2"/>
  <c r="HRQ174" i="2"/>
  <c r="HRR174" i="2"/>
  <c r="HRS174" i="2"/>
  <c r="HRT174" i="2"/>
  <c r="HRU174" i="2"/>
  <c r="HRV174" i="2"/>
  <c r="HRW174" i="2"/>
  <c r="HRX174" i="2"/>
  <c r="HRY174" i="2"/>
  <c r="HRZ174" i="2"/>
  <c r="HSA174" i="2"/>
  <c r="HSB174" i="2"/>
  <c r="HSC174" i="2"/>
  <c r="HSD174" i="2"/>
  <c r="HSE174" i="2"/>
  <c r="HSF174" i="2"/>
  <c r="HSG174" i="2"/>
  <c r="HSH174" i="2"/>
  <c r="HSI174" i="2"/>
  <c r="HSJ174" i="2"/>
  <c r="HSK174" i="2"/>
  <c r="HSL174" i="2"/>
  <c r="HSM174" i="2"/>
  <c r="HSN174" i="2"/>
  <c r="HSO174" i="2"/>
  <c r="HSP174" i="2"/>
  <c r="HSQ174" i="2"/>
  <c r="HSR174" i="2"/>
  <c r="HSS174" i="2"/>
  <c r="HST174" i="2"/>
  <c r="HSU174" i="2"/>
  <c r="HSV174" i="2"/>
  <c r="HSW174" i="2"/>
  <c r="HSX174" i="2"/>
  <c r="HSY174" i="2"/>
  <c r="HSZ174" i="2"/>
  <c r="HTA174" i="2"/>
  <c r="HTB174" i="2"/>
  <c r="HTC174" i="2"/>
  <c r="HTD174" i="2"/>
  <c r="HTE174" i="2"/>
  <c r="HTF174" i="2"/>
  <c r="HTG174" i="2"/>
  <c r="HTH174" i="2"/>
  <c r="HTI174" i="2"/>
  <c r="HTJ174" i="2"/>
  <c r="HTK174" i="2"/>
  <c r="HTL174" i="2"/>
  <c r="HTM174" i="2"/>
  <c r="HTN174" i="2"/>
  <c r="HTO174" i="2"/>
  <c r="HTP174" i="2"/>
  <c r="HTQ174" i="2"/>
  <c r="HTR174" i="2"/>
  <c r="HTS174" i="2"/>
  <c r="HTT174" i="2"/>
  <c r="HTU174" i="2"/>
  <c r="HTV174" i="2"/>
  <c r="HTW174" i="2"/>
  <c r="HTX174" i="2"/>
  <c r="HTY174" i="2"/>
  <c r="HTZ174" i="2"/>
  <c r="HUA174" i="2"/>
  <c r="HUB174" i="2"/>
  <c r="HUC174" i="2"/>
  <c r="HUD174" i="2"/>
  <c r="HUE174" i="2"/>
  <c r="HUF174" i="2"/>
  <c r="HUG174" i="2"/>
  <c r="HUH174" i="2"/>
  <c r="HUI174" i="2"/>
  <c r="HUJ174" i="2"/>
  <c r="HUK174" i="2"/>
  <c r="HUL174" i="2"/>
  <c r="HUM174" i="2"/>
  <c r="HUN174" i="2"/>
  <c r="HUO174" i="2"/>
  <c r="HUP174" i="2"/>
  <c r="HUQ174" i="2"/>
  <c r="HUR174" i="2"/>
  <c r="HUS174" i="2"/>
  <c r="HUT174" i="2"/>
  <c r="HUU174" i="2"/>
  <c r="HUV174" i="2"/>
  <c r="HUW174" i="2"/>
  <c r="HUX174" i="2"/>
  <c r="HUY174" i="2"/>
  <c r="HUZ174" i="2"/>
  <c r="HVA174" i="2"/>
  <c r="HVB174" i="2"/>
  <c r="HVC174" i="2"/>
  <c r="HVD174" i="2"/>
  <c r="HVE174" i="2"/>
  <c r="HVF174" i="2"/>
  <c r="HVG174" i="2"/>
  <c r="HVH174" i="2"/>
  <c r="HVI174" i="2"/>
  <c r="HVJ174" i="2"/>
  <c r="HVK174" i="2"/>
  <c r="HVL174" i="2"/>
  <c r="HVM174" i="2"/>
  <c r="HVN174" i="2"/>
  <c r="HVO174" i="2"/>
  <c r="HVP174" i="2"/>
  <c r="HVQ174" i="2"/>
  <c r="HVR174" i="2"/>
  <c r="HVS174" i="2"/>
  <c r="HVT174" i="2"/>
  <c r="HVU174" i="2"/>
  <c r="HVV174" i="2"/>
  <c r="HVW174" i="2"/>
  <c r="HVX174" i="2"/>
  <c r="HVY174" i="2"/>
  <c r="HVZ174" i="2"/>
  <c r="HWA174" i="2"/>
  <c r="HWB174" i="2"/>
  <c r="HWC174" i="2"/>
  <c r="HWD174" i="2"/>
  <c r="HWE174" i="2"/>
  <c r="HWF174" i="2"/>
  <c r="HWG174" i="2"/>
  <c r="HWH174" i="2"/>
  <c r="HWI174" i="2"/>
  <c r="HWJ174" i="2"/>
  <c r="HWK174" i="2"/>
  <c r="HWL174" i="2"/>
  <c r="HWM174" i="2"/>
  <c r="HWN174" i="2"/>
  <c r="HWO174" i="2"/>
  <c r="HWP174" i="2"/>
  <c r="HWQ174" i="2"/>
  <c r="HWR174" i="2"/>
  <c r="HWS174" i="2"/>
  <c r="HWT174" i="2"/>
  <c r="HWU174" i="2"/>
  <c r="HWV174" i="2"/>
  <c r="HWW174" i="2"/>
  <c r="HWX174" i="2"/>
  <c r="HWY174" i="2"/>
  <c r="HWZ174" i="2"/>
  <c r="HXA174" i="2"/>
  <c r="HXB174" i="2"/>
  <c r="HXC174" i="2"/>
  <c r="HXD174" i="2"/>
  <c r="HXE174" i="2"/>
  <c r="HXF174" i="2"/>
  <c r="HXG174" i="2"/>
  <c r="HXH174" i="2"/>
  <c r="HXI174" i="2"/>
  <c r="HXJ174" i="2"/>
  <c r="HXK174" i="2"/>
  <c r="HXL174" i="2"/>
  <c r="HXM174" i="2"/>
  <c r="HXN174" i="2"/>
  <c r="HXO174" i="2"/>
  <c r="HXP174" i="2"/>
  <c r="HXQ174" i="2"/>
  <c r="HXR174" i="2"/>
  <c r="HXS174" i="2"/>
  <c r="HXT174" i="2"/>
  <c r="HXU174" i="2"/>
  <c r="HXV174" i="2"/>
  <c r="HXW174" i="2"/>
  <c r="HXX174" i="2"/>
  <c r="HXY174" i="2"/>
  <c r="HXZ174" i="2"/>
  <c r="HYA174" i="2"/>
  <c r="HYB174" i="2"/>
  <c r="HYC174" i="2"/>
  <c r="HYD174" i="2"/>
  <c r="HYE174" i="2"/>
  <c r="HYF174" i="2"/>
  <c r="HYG174" i="2"/>
  <c r="HYH174" i="2"/>
  <c r="HYI174" i="2"/>
  <c r="HYJ174" i="2"/>
  <c r="HYK174" i="2"/>
  <c r="HYL174" i="2"/>
  <c r="HYM174" i="2"/>
  <c r="HYN174" i="2"/>
  <c r="HYO174" i="2"/>
  <c r="HYP174" i="2"/>
  <c r="HYQ174" i="2"/>
  <c r="HYR174" i="2"/>
  <c r="HYS174" i="2"/>
  <c r="HYT174" i="2"/>
  <c r="HYU174" i="2"/>
  <c r="HYV174" i="2"/>
  <c r="HYW174" i="2"/>
  <c r="HYX174" i="2"/>
  <c r="HYY174" i="2"/>
  <c r="HYZ174" i="2"/>
  <c r="HZA174" i="2"/>
  <c r="HZB174" i="2"/>
  <c r="HZC174" i="2"/>
  <c r="HZD174" i="2"/>
  <c r="HZE174" i="2"/>
  <c r="HZF174" i="2"/>
  <c r="HZG174" i="2"/>
  <c r="HZH174" i="2"/>
  <c r="HZI174" i="2"/>
  <c r="HZJ174" i="2"/>
  <c r="HZK174" i="2"/>
  <c r="HZL174" i="2"/>
  <c r="HZM174" i="2"/>
  <c r="HZN174" i="2"/>
  <c r="HZO174" i="2"/>
  <c r="HZP174" i="2"/>
  <c r="HZQ174" i="2"/>
  <c r="HZR174" i="2"/>
  <c r="HZS174" i="2"/>
  <c r="HZT174" i="2"/>
  <c r="HZU174" i="2"/>
  <c r="HZV174" i="2"/>
  <c r="HZW174" i="2"/>
  <c r="HZX174" i="2"/>
  <c r="HZY174" i="2"/>
  <c r="HZZ174" i="2"/>
  <c r="IAA174" i="2"/>
  <c r="IAB174" i="2"/>
  <c r="IAC174" i="2"/>
  <c r="IAD174" i="2"/>
  <c r="IAE174" i="2"/>
  <c r="IAF174" i="2"/>
  <c r="IAG174" i="2"/>
  <c r="IAH174" i="2"/>
  <c r="IAI174" i="2"/>
  <c r="IAJ174" i="2"/>
  <c r="IAK174" i="2"/>
  <c r="IAL174" i="2"/>
  <c r="IAM174" i="2"/>
  <c r="IAN174" i="2"/>
  <c r="IAO174" i="2"/>
  <c r="IAP174" i="2"/>
  <c r="IAQ174" i="2"/>
  <c r="IAR174" i="2"/>
  <c r="IAS174" i="2"/>
  <c r="IAT174" i="2"/>
  <c r="IAU174" i="2"/>
  <c r="IAV174" i="2"/>
  <c r="IAW174" i="2"/>
  <c r="IAX174" i="2"/>
  <c r="IAY174" i="2"/>
  <c r="IAZ174" i="2"/>
  <c r="IBA174" i="2"/>
  <c r="IBB174" i="2"/>
  <c r="IBC174" i="2"/>
  <c r="IBD174" i="2"/>
  <c r="IBE174" i="2"/>
  <c r="IBF174" i="2"/>
  <c r="IBG174" i="2"/>
  <c r="IBH174" i="2"/>
  <c r="IBI174" i="2"/>
  <c r="IBJ174" i="2"/>
  <c r="IBK174" i="2"/>
  <c r="IBL174" i="2"/>
  <c r="IBM174" i="2"/>
  <c r="IBN174" i="2"/>
  <c r="IBO174" i="2"/>
  <c r="IBP174" i="2"/>
  <c r="IBQ174" i="2"/>
  <c r="IBR174" i="2"/>
  <c r="IBS174" i="2"/>
  <c r="IBT174" i="2"/>
  <c r="IBU174" i="2"/>
  <c r="IBV174" i="2"/>
  <c r="IBW174" i="2"/>
  <c r="IBX174" i="2"/>
  <c r="IBY174" i="2"/>
  <c r="IBZ174" i="2"/>
  <c r="ICA174" i="2"/>
  <c r="ICB174" i="2"/>
  <c r="ICC174" i="2"/>
  <c r="ICD174" i="2"/>
  <c r="ICE174" i="2"/>
  <c r="ICF174" i="2"/>
  <c r="ICG174" i="2"/>
  <c r="ICH174" i="2"/>
  <c r="ICI174" i="2"/>
  <c r="ICJ174" i="2"/>
  <c r="ICK174" i="2"/>
  <c r="ICL174" i="2"/>
  <c r="ICM174" i="2"/>
  <c r="ICN174" i="2"/>
  <c r="ICO174" i="2"/>
  <c r="ICP174" i="2"/>
  <c r="ICQ174" i="2"/>
  <c r="ICR174" i="2"/>
  <c r="ICS174" i="2"/>
  <c r="ICT174" i="2"/>
  <c r="ICU174" i="2"/>
  <c r="ICV174" i="2"/>
  <c r="ICW174" i="2"/>
  <c r="ICX174" i="2"/>
  <c r="ICY174" i="2"/>
  <c r="ICZ174" i="2"/>
  <c r="IDA174" i="2"/>
  <c r="IDB174" i="2"/>
  <c r="IDC174" i="2"/>
  <c r="IDD174" i="2"/>
  <c r="IDE174" i="2"/>
  <c r="IDF174" i="2"/>
  <c r="IDG174" i="2"/>
  <c r="IDH174" i="2"/>
  <c r="IDI174" i="2"/>
  <c r="IDJ174" i="2"/>
  <c r="IDK174" i="2"/>
  <c r="IDL174" i="2"/>
  <c r="IDM174" i="2"/>
  <c r="IDN174" i="2"/>
  <c r="IDO174" i="2"/>
  <c r="IDP174" i="2"/>
  <c r="IDQ174" i="2"/>
  <c r="IDR174" i="2"/>
  <c r="IDS174" i="2"/>
  <c r="IDT174" i="2"/>
  <c r="IDU174" i="2"/>
  <c r="IDV174" i="2"/>
  <c r="IDW174" i="2"/>
  <c r="IDX174" i="2"/>
  <c r="IDY174" i="2"/>
  <c r="IDZ174" i="2"/>
  <c r="IEA174" i="2"/>
  <c r="IEB174" i="2"/>
  <c r="IEC174" i="2"/>
  <c r="IED174" i="2"/>
  <c r="IEE174" i="2"/>
  <c r="IEF174" i="2"/>
  <c r="IEG174" i="2"/>
  <c r="IEH174" i="2"/>
  <c r="IEI174" i="2"/>
  <c r="IEJ174" i="2"/>
  <c r="IEK174" i="2"/>
  <c r="IEL174" i="2"/>
  <c r="IEM174" i="2"/>
  <c r="IEN174" i="2"/>
  <c r="IEO174" i="2"/>
  <c r="IEP174" i="2"/>
  <c r="IEQ174" i="2"/>
  <c r="IER174" i="2"/>
  <c r="IES174" i="2"/>
  <c r="IET174" i="2"/>
  <c r="IEU174" i="2"/>
  <c r="IEV174" i="2"/>
  <c r="IEW174" i="2"/>
  <c r="IEX174" i="2"/>
  <c r="IEY174" i="2"/>
  <c r="IEZ174" i="2"/>
  <c r="IFA174" i="2"/>
  <c r="IFB174" i="2"/>
  <c r="IFC174" i="2"/>
  <c r="IFD174" i="2"/>
  <c r="IFE174" i="2"/>
  <c r="IFF174" i="2"/>
  <c r="IFG174" i="2"/>
  <c r="IFH174" i="2"/>
  <c r="IFI174" i="2"/>
  <c r="IFJ174" i="2"/>
  <c r="IFK174" i="2"/>
  <c r="IFL174" i="2"/>
  <c r="IFM174" i="2"/>
  <c r="IFN174" i="2"/>
  <c r="IFO174" i="2"/>
  <c r="IFP174" i="2"/>
  <c r="IFQ174" i="2"/>
  <c r="IFR174" i="2"/>
  <c r="IFS174" i="2"/>
  <c r="IFT174" i="2"/>
  <c r="IFU174" i="2"/>
  <c r="IFV174" i="2"/>
  <c r="IFW174" i="2"/>
  <c r="IFX174" i="2"/>
  <c r="IFY174" i="2"/>
  <c r="IFZ174" i="2"/>
  <c r="IGA174" i="2"/>
  <c r="IGB174" i="2"/>
  <c r="IGC174" i="2"/>
  <c r="IGD174" i="2"/>
  <c r="IGE174" i="2"/>
  <c r="IGF174" i="2"/>
  <c r="IGG174" i="2"/>
  <c r="IGH174" i="2"/>
  <c r="IGI174" i="2"/>
  <c r="IGJ174" i="2"/>
  <c r="IGK174" i="2"/>
  <c r="IGL174" i="2"/>
  <c r="IGM174" i="2"/>
  <c r="IGN174" i="2"/>
  <c r="IGO174" i="2"/>
  <c r="IGP174" i="2"/>
  <c r="IGQ174" i="2"/>
  <c r="IGR174" i="2"/>
  <c r="IGS174" i="2"/>
  <c r="IGT174" i="2"/>
  <c r="IGU174" i="2"/>
  <c r="IGV174" i="2"/>
  <c r="IGW174" i="2"/>
  <c r="IGX174" i="2"/>
  <c r="IGY174" i="2"/>
  <c r="IGZ174" i="2"/>
  <c r="IHA174" i="2"/>
  <c r="IHB174" i="2"/>
  <c r="IHC174" i="2"/>
  <c r="IHD174" i="2"/>
  <c r="IHE174" i="2"/>
  <c r="IHF174" i="2"/>
  <c r="IHG174" i="2"/>
  <c r="IHH174" i="2"/>
  <c r="IHI174" i="2"/>
  <c r="IHJ174" i="2"/>
  <c r="IHK174" i="2"/>
  <c r="IHL174" i="2"/>
  <c r="IHM174" i="2"/>
  <c r="IHN174" i="2"/>
  <c r="IHO174" i="2"/>
  <c r="IHP174" i="2"/>
  <c r="IHQ174" i="2"/>
  <c r="IHR174" i="2"/>
  <c r="IHS174" i="2"/>
  <c r="IHT174" i="2"/>
  <c r="IHU174" i="2"/>
  <c r="IHV174" i="2"/>
  <c r="IHW174" i="2"/>
  <c r="IHX174" i="2"/>
  <c r="IHY174" i="2"/>
  <c r="IHZ174" i="2"/>
  <c r="IIA174" i="2"/>
  <c r="IIB174" i="2"/>
  <c r="IIC174" i="2"/>
  <c r="IID174" i="2"/>
  <c r="IIE174" i="2"/>
  <c r="IIF174" i="2"/>
  <c r="IIG174" i="2"/>
  <c r="IIH174" i="2"/>
  <c r="III174" i="2"/>
  <c r="IIJ174" i="2"/>
  <c r="IIK174" i="2"/>
  <c r="IIL174" i="2"/>
  <c r="IIM174" i="2"/>
  <c r="IIN174" i="2"/>
  <c r="IIO174" i="2"/>
  <c r="IIP174" i="2"/>
  <c r="IIQ174" i="2"/>
  <c r="IIR174" i="2"/>
  <c r="IIS174" i="2"/>
  <c r="IIT174" i="2"/>
  <c r="IIU174" i="2"/>
  <c r="IIV174" i="2"/>
  <c r="IIW174" i="2"/>
  <c r="IIX174" i="2"/>
  <c r="IIY174" i="2"/>
  <c r="IIZ174" i="2"/>
  <c r="IJA174" i="2"/>
  <c r="IJB174" i="2"/>
  <c r="IJC174" i="2"/>
  <c r="IJD174" i="2"/>
  <c r="IJE174" i="2"/>
  <c r="IJF174" i="2"/>
  <c r="IJG174" i="2"/>
  <c r="IJH174" i="2"/>
  <c r="IJI174" i="2"/>
  <c r="IJJ174" i="2"/>
  <c r="IJK174" i="2"/>
  <c r="IJL174" i="2"/>
  <c r="IJM174" i="2"/>
  <c r="IJN174" i="2"/>
  <c r="IJO174" i="2"/>
  <c r="IJP174" i="2"/>
  <c r="IJQ174" i="2"/>
  <c r="IJR174" i="2"/>
  <c r="IJS174" i="2"/>
  <c r="IJT174" i="2"/>
  <c r="IJU174" i="2"/>
  <c r="IJV174" i="2"/>
  <c r="IJW174" i="2"/>
  <c r="IJX174" i="2"/>
  <c r="IJY174" i="2"/>
  <c r="IJZ174" i="2"/>
  <c r="IKA174" i="2"/>
  <c r="IKB174" i="2"/>
  <c r="IKC174" i="2"/>
  <c r="IKD174" i="2"/>
  <c r="IKE174" i="2"/>
  <c r="IKF174" i="2"/>
  <c r="IKG174" i="2"/>
  <c r="IKH174" i="2"/>
  <c r="IKI174" i="2"/>
  <c r="IKJ174" i="2"/>
  <c r="IKK174" i="2"/>
  <c r="IKL174" i="2"/>
  <c r="IKM174" i="2"/>
  <c r="IKN174" i="2"/>
  <c r="IKO174" i="2"/>
  <c r="IKP174" i="2"/>
  <c r="IKQ174" i="2"/>
  <c r="IKR174" i="2"/>
  <c r="IKS174" i="2"/>
  <c r="IKT174" i="2"/>
  <c r="IKU174" i="2"/>
  <c r="IKV174" i="2"/>
  <c r="IKW174" i="2"/>
  <c r="IKX174" i="2"/>
  <c r="IKY174" i="2"/>
  <c r="IKZ174" i="2"/>
  <c r="ILA174" i="2"/>
  <c r="ILB174" i="2"/>
  <c r="ILC174" i="2"/>
  <c r="ILD174" i="2"/>
  <c r="ILE174" i="2"/>
  <c r="ILF174" i="2"/>
  <c r="ILG174" i="2"/>
  <c r="ILH174" i="2"/>
  <c r="ILI174" i="2"/>
  <c r="ILJ174" i="2"/>
  <c r="ILK174" i="2"/>
  <c r="ILL174" i="2"/>
  <c r="ILM174" i="2"/>
  <c r="ILN174" i="2"/>
  <c r="ILO174" i="2"/>
  <c r="ILP174" i="2"/>
  <c r="ILQ174" i="2"/>
  <c r="ILR174" i="2"/>
  <c r="ILS174" i="2"/>
  <c r="ILT174" i="2"/>
  <c r="ILU174" i="2"/>
  <c r="ILV174" i="2"/>
  <c r="ILW174" i="2"/>
  <c r="ILX174" i="2"/>
  <c r="ILY174" i="2"/>
  <c r="ILZ174" i="2"/>
  <c r="IMA174" i="2"/>
  <c r="IMB174" i="2"/>
  <c r="IMC174" i="2"/>
  <c r="IMD174" i="2"/>
  <c r="IME174" i="2"/>
  <c r="IMF174" i="2"/>
  <c r="IMG174" i="2"/>
  <c r="IMH174" i="2"/>
  <c r="IMI174" i="2"/>
  <c r="IMJ174" i="2"/>
  <c r="IMK174" i="2"/>
  <c r="IML174" i="2"/>
  <c r="IMM174" i="2"/>
  <c r="IMN174" i="2"/>
  <c r="IMO174" i="2"/>
  <c r="IMP174" i="2"/>
  <c r="IMQ174" i="2"/>
  <c r="IMR174" i="2"/>
  <c r="IMS174" i="2"/>
  <c r="IMT174" i="2"/>
  <c r="IMU174" i="2"/>
  <c r="IMV174" i="2"/>
  <c r="IMW174" i="2"/>
  <c r="IMX174" i="2"/>
  <c r="IMY174" i="2"/>
  <c r="IMZ174" i="2"/>
  <c r="INA174" i="2"/>
  <c r="INB174" i="2"/>
  <c r="INC174" i="2"/>
  <c r="IND174" i="2"/>
  <c r="INE174" i="2"/>
  <c r="INF174" i="2"/>
  <c r="ING174" i="2"/>
  <c r="INH174" i="2"/>
  <c r="INI174" i="2"/>
  <c r="INJ174" i="2"/>
  <c r="INK174" i="2"/>
  <c r="INL174" i="2"/>
  <c r="INM174" i="2"/>
  <c r="INN174" i="2"/>
  <c r="INO174" i="2"/>
  <c r="INP174" i="2"/>
  <c r="INQ174" i="2"/>
  <c r="INR174" i="2"/>
  <c r="INS174" i="2"/>
  <c r="INT174" i="2"/>
  <c r="INU174" i="2"/>
  <c r="INV174" i="2"/>
  <c r="INW174" i="2"/>
  <c r="INX174" i="2"/>
  <c r="INY174" i="2"/>
  <c r="INZ174" i="2"/>
  <c r="IOA174" i="2"/>
  <c r="IOB174" i="2"/>
  <c r="IOC174" i="2"/>
  <c r="IOD174" i="2"/>
  <c r="IOE174" i="2"/>
  <c r="IOF174" i="2"/>
  <c r="IOG174" i="2"/>
  <c r="IOH174" i="2"/>
  <c r="IOI174" i="2"/>
  <c r="IOJ174" i="2"/>
  <c r="IOK174" i="2"/>
  <c r="IOL174" i="2"/>
  <c r="IOM174" i="2"/>
  <c r="ION174" i="2"/>
  <c r="IOO174" i="2"/>
  <c r="IOP174" i="2"/>
  <c r="IOQ174" i="2"/>
  <c r="IOR174" i="2"/>
  <c r="IOS174" i="2"/>
  <c r="IOT174" i="2"/>
  <c r="IOU174" i="2"/>
  <c r="IOV174" i="2"/>
  <c r="IOW174" i="2"/>
  <c r="IOX174" i="2"/>
  <c r="IOY174" i="2"/>
  <c r="IOZ174" i="2"/>
  <c r="IPA174" i="2"/>
  <c r="IPB174" i="2"/>
  <c r="IPC174" i="2"/>
  <c r="IPD174" i="2"/>
  <c r="IPE174" i="2"/>
  <c r="IPF174" i="2"/>
  <c r="IPG174" i="2"/>
  <c r="IPH174" i="2"/>
  <c r="IPI174" i="2"/>
  <c r="IPJ174" i="2"/>
  <c r="IPK174" i="2"/>
  <c r="IPL174" i="2"/>
  <c r="IPM174" i="2"/>
  <c r="IPN174" i="2"/>
  <c r="IPO174" i="2"/>
  <c r="IPP174" i="2"/>
  <c r="IPQ174" i="2"/>
  <c r="IPR174" i="2"/>
  <c r="IPS174" i="2"/>
  <c r="IPT174" i="2"/>
  <c r="IPU174" i="2"/>
  <c r="IPV174" i="2"/>
  <c r="IPW174" i="2"/>
  <c r="IPX174" i="2"/>
  <c r="IPY174" i="2"/>
  <c r="IPZ174" i="2"/>
  <c r="IQA174" i="2"/>
  <c r="IQB174" i="2"/>
  <c r="IQC174" i="2"/>
  <c r="IQD174" i="2"/>
  <c r="IQE174" i="2"/>
  <c r="IQF174" i="2"/>
  <c r="IQG174" i="2"/>
  <c r="IQH174" i="2"/>
  <c r="IQI174" i="2"/>
  <c r="IQJ174" i="2"/>
  <c r="IQK174" i="2"/>
  <c r="IQL174" i="2"/>
  <c r="IQM174" i="2"/>
  <c r="IQN174" i="2"/>
  <c r="IQO174" i="2"/>
  <c r="IQP174" i="2"/>
  <c r="IQQ174" i="2"/>
  <c r="IQR174" i="2"/>
  <c r="IQS174" i="2"/>
  <c r="IQT174" i="2"/>
  <c r="IQU174" i="2"/>
  <c r="IQV174" i="2"/>
  <c r="IQW174" i="2"/>
  <c r="IQX174" i="2"/>
  <c r="IQY174" i="2"/>
  <c r="IQZ174" i="2"/>
  <c r="IRA174" i="2"/>
  <c r="IRB174" i="2"/>
  <c r="IRC174" i="2"/>
  <c r="IRD174" i="2"/>
  <c r="IRE174" i="2"/>
  <c r="IRF174" i="2"/>
  <c r="IRG174" i="2"/>
  <c r="IRH174" i="2"/>
  <c r="IRI174" i="2"/>
  <c r="IRJ174" i="2"/>
  <c r="IRK174" i="2"/>
  <c r="IRL174" i="2"/>
  <c r="IRM174" i="2"/>
  <c r="IRN174" i="2"/>
  <c r="IRO174" i="2"/>
  <c r="IRP174" i="2"/>
  <c r="IRQ174" i="2"/>
  <c r="IRR174" i="2"/>
  <c r="IRS174" i="2"/>
  <c r="IRT174" i="2"/>
  <c r="IRU174" i="2"/>
  <c r="IRV174" i="2"/>
  <c r="IRW174" i="2"/>
  <c r="IRX174" i="2"/>
  <c r="IRY174" i="2"/>
  <c r="IRZ174" i="2"/>
  <c r="ISA174" i="2"/>
  <c r="ISB174" i="2"/>
  <c r="ISC174" i="2"/>
  <c r="ISD174" i="2"/>
  <c r="ISE174" i="2"/>
  <c r="ISF174" i="2"/>
  <c r="ISG174" i="2"/>
  <c r="ISH174" i="2"/>
  <c r="ISI174" i="2"/>
  <c r="ISJ174" i="2"/>
  <c r="ISK174" i="2"/>
  <c r="ISL174" i="2"/>
  <c r="ISM174" i="2"/>
  <c r="ISN174" i="2"/>
  <c r="ISO174" i="2"/>
  <c r="ISP174" i="2"/>
  <c r="ISQ174" i="2"/>
  <c r="ISR174" i="2"/>
  <c r="ISS174" i="2"/>
  <c r="IST174" i="2"/>
  <c r="ISU174" i="2"/>
  <c r="ISV174" i="2"/>
  <c r="ISW174" i="2"/>
  <c r="ISX174" i="2"/>
  <c r="ISY174" i="2"/>
  <c r="ISZ174" i="2"/>
  <c r="ITA174" i="2"/>
  <c r="ITB174" i="2"/>
  <c r="ITC174" i="2"/>
  <c r="ITD174" i="2"/>
  <c r="ITE174" i="2"/>
  <c r="ITF174" i="2"/>
  <c r="ITG174" i="2"/>
  <c r="ITH174" i="2"/>
  <c r="ITI174" i="2"/>
  <c r="ITJ174" i="2"/>
  <c r="ITK174" i="2"/>
  <c r="ITL174" i="2"/>
  <c r="ITM174" i="2"/>
  <c r="ITN174" i="2"/>
  <c r="ITO174" i="2"/>
  <c r="ITP174" i="2"/>
  <c r="ITQ174" i="2"/>
  <c r="ITR174" i="2"/>
  <c r="ITS174" i="2"/>
  <c r="ITT174" i="2"/>
  <c r="ITU174" i="2"/>
  <c r="ITV174" i="2"/>
  <c r="ITW174" i="2"/>
  <c r="ITX174" i="2"/>
  <c r="ITY174" i="2"/>
  <c r="ITZ174" i="2"/>
  <c r="IUA174" i="2"/>
  <c r="IUB174" i="2"/>
  <c r="IUC174" i="2"/>
  <c r="IUD174" i="2"/>
  <c r="IUE174" i="2"/>
  <c r="IUF174" i="2"/>
  <c r="IUG174" i="2"/>
  <c r="IUH174" i="2"/>
  <c r="IUI174" i="2"/>
  <c r="IUJ174" i="2"/>
  <c r="IUK174" i="2"/>
  <c r="IUL174" i="2"/>
  <c r="IUM174" i="2"/>
  <c r="IUN174" i="2"/>
  <c r="IUO174" i="2"/>
  <c r="IUP174" i="2"/>
  <c r="IUQ174" i="2"/>
  <c r="IUR174" i="2"/>
  <c r="IUS174" i="2"/>
  <c r="IUT174" i="2"/>
  <c r="IUU174" i="2"/>
  <c r="IUV174" i="2"/>
  <c r="IUW174" i="2"/>
  <c r="IUX174" i="2"/>
  <c r="IUY174" i="2"/>
  <c r="IUZ174" i="2"/>
  <c r="IVA174" i="2"/>
  <c r="IVB174" i="2"/>
  <c r="IVC174" i="2"/>
  <c r="IVD174" i="2"/>
  <c r="IVE174" i="2"/>
  <c r="IVF174" i="2"/>
  <c r="IVG174" i="2"/>
  <c r="IVH174" i="2"/>
  <c r="IVI174" i="2"/>
  <c r="IVJ174" i="2"/>
  <c r="IVK174" i="2"/>
  <c r="IVL174" i="2"/>
  <c r="IVM174" i="2"/>
  <c r="IVN174" i="2"/>
  <c r="IVO174" i="2"/>
  <c r="IVP174" i="2"/>
  <c r="IVQ174" i="2"/>
  <c r="IVR174" i="2"/>
  <c r="IVS174" i="2"/>
  <c r="IVT174" i="2"/>
  <c r="IVU174" i="2"/>
  <c r="IVV174" i="2"/>
  <c r="IVW174" i="2"/>
  <c r="IVX174" i="2"/>
  <c r="IVY174" i="2"/>
  <c r="IVZ174" i="2"/>
  <c r="IWA174" i="2"/>
  <c r="IWB174" i="2"/>
  <c r="IWC174" i="2"/>
  <c r="IWD174" i="2"/>
  <c r="IWE174" i="2"/>
  <c r="IWF174" i="2"/>
  <c r="IWG174" i="2"/>
  <c r="IWH174" i="2"/>
  <c r="IWI174" i="2"/>
  <c r="IWJ174" i="2"/>
  <c r="IWK174" i="2"/>
  <c r="IWL174" i="2"/>
  <c r="IWM174" i="2"/>
  <c r="IWN174" i="2"/>
  <c r="IWO174" i="2"/>
  <c r="IWP174" i="2"/>
  <c r="IWQ174" i="2"/>
  <c r="IWR174" i="2"/>
  <c r="IWS174" i="2"/>
  <c r="IWT174" i="2"/>
  <c r="IWU174" i="2"/>
  <c r="IWV174" i="2"/>
  <c r="IWW174" i="2"/>
  <c r="IWX174" i="2"/>
  <c r="IWY174" i="2"/>
  <c r="IWZ174" i="2"/>
  <c r="IXA174" i="2"/>
  <c r="IXB174" i="2"/>
  <c r="IXC174" i="2"/>
  <c r="IXD174" i="2"/>
  <c r="IXE174" i="2"/>
  <c r="IXF174" i="2"/>
  <c r="IXG174" i="2"/>
  <c r="IXH174" i="2"/>
  <c r="IXI174" i="2"/>
  <c r="IXJ174" i="2"/>
  <c r="IXK174" i="2"/>
  <c r="IXL174" i="2"/>
  <c r="IXM174" i="2"/>
  <c r="IXN174" i="2"/>
  <c r="IXO174" i="2"/>
  <c r="IXP174" i="2"/>
  <c r="IXQ174" i="2"/>
  <c r="IXR174" i="2"/>
  <c r="IXS174" i="2"/>
  <c r="IXT174" i="2"/>
  <c r="IXU174" i="2"/>
  <c r="IXV174" i="2"/>
  <c r="IXW174" i="2"/>
  <c r="IXX174" i="2"/>
  <c r="IXY174" i="2"/>
  <c r="IXZ174" i="2"/>
  <c r="IYA174" i="2"/>
  <c r="IYB174" i="2"/>
  <c r="IYC174" i="2"/>
  <c r="IYD174" i="2"/>
  <c r="IYE174" i="2"/>
  <c r="IYF174" i="2"/>
  <c r="IYG174" i="2"/>
  <c r="IYH174" i="2"/>
  <c r="IYI174" i="2"/>
  <c r="IYJ174" i="2"/>
  <c r="IYK174" i="2"/>
  <c r="IYL174" i="2"/>
  <c r="IYM174" i="2"/>
  <c r="IYN174" i="2"/>
  <c r="IYO174" i="2"/>
  <c r="IYP174" i="2"/>
  <c r="IYQ174" i="2"/>
  <c r="IYR174" i="2"/>
  <c r="IYS174" i="2"/>
  <c r="IYT174" i="2"/>
  <c r="IYU174" i="2"/>
  <c r="IYV174" i="2"/>
  <c r="IYW174" i="2"/>
  <c r="IYX174" i="2"/>
  <c r="IYY174" i="2"/>
  <c r="IYZ174" i="2"/>
  <c r="IZA174" i="2"/>
  <c r="IZB174" i="2"/>
  <c r="IZC174" i="2"/>
  <c r="IZD174" i="2"/>
  <c r="IZE174" i="2"/>
  <c r="IZF174" i="2"/>
  <c r="IZG174" i="2"/>
  <c r="IZH174" i="2"/>
  <c r="IZI174" i="2"/>
  <c r="IZJ174" i="2"/>
  <c r="IZK174" i="2"/>
  <c r="IZL174" i="2"/>
  <c r="IZM174" i="2"/>
  <c r="IZN174" i="2"/>
  <c r="IZO174" i="2"/>
  <c r="IZP174" i="2"/>
  <c r="IZQ174" i="2"/>
  <c r="IZR174" i="2"/>
  <c r="IZS174" i="2"/>
  <c r="IZT174" i="2"/>
  <c r="IZU174" i="2"/>
  <c r="IZV174" i="2"/>
  <c r="IZW174" i="2"/>
  <c r="IZX174" i="2"/>
  <c r="IZY174" i="2"/>
  <c r="IZZ174" i="2"/>
  <c r="JAA174" i="2"/>
  <c r="JAB174" i="2"/>
  <c r="JAC174" i="2"/>
  <c r="JAD174" i="2"/>
  <c r="JAE174" i="2"/>
  <c r="JAF174" i="2"/>
  <c r="JAG174" i="2"/>
  <c r="JAH174" i="2"/>
  <c r="JAI174" i="2"/>
  <c r="JAJ174" i="2"/>
  <c r="JAK174" i="2"/>
  <c r="JAL174" i="2"/>
  <c r="JAM174" i="2"/>
  <c r="JAN174" i="2"/>
  <c r="JAO174" i="2"/>
  <c r="JAP174" i="2"/>
  <c r="JAQ174" i="2"/>
  <c r="JAR174" i="2"/>
  <c r="JAS174" i="2"/>
  <c r="JAT174" i="2"/>
  <c r="JAU174" i="2"/>
  <c r="JAV174" i="2"/>
  <c r="JAW174" i="2"/>
  <c r="JAX174" i="2"/>
  <c r="JAY174" i="2"/>
  <c r="JAZ174" i="2"/>
  <c r="JBA174" i="2"/>
  <c r="JBB174" i="2"/>
  <c r="JBC174" i="2"/>
  <c r="JBD174" i="2"/>
  <c r="JBE174" i="2"/>
  <c r="JBF174" i="2"/>
  <c r="JBG174" i="2"/>
  <c r="JBH174" i="2"/>
  <c r="JBI174" i="2"/>
  <c r="JBJ174" i="2"/>
  <c r="JBK174" i="2"/>
  <c r="JBL174" i="2"/>
  <c r="JBM174" i="2"/>
  <c r="JBN174" i="2"/>
  <c r="JBO174" i="2"/>
  <c r="JBP174" i="2"/>
  <c r="JBQ174" i="2"/>
  <c r="JBR174" i="2"/>
  <c r="JBS174" i="2"/>
  <c r="JBT174" i="2"/>
  <c r="JBU174" i="2"/>
  <c r="JBV174" i="2"/>
  <c r="JBW174" i="2"/>
  <c r="JBX174" i="2"/>
  <c r="JBY174" i="2"/>
  <c r="JBZ174" i="2"/>
  <c r="JCA174" i="2"/>
  <c r="JCB174" i="2"/>
  <c r="JCC174" i="2"/>
  <c r="JCD174" i="2"/>
  <c r="JCE174" i="2"/>
  <c r="JCF174" i="2"/>
  <c r="JCG174" i="2"/>
  <c r="JCH174" i="2"/>
  <c r="JCI174" i="2"/>
  <c r="JCJ174" i="2"/>
  <c r="JCK174" i="2"/>
  <c r="JCL174" i="2"/>
  <c r="JCM174" i="2"/>
  <c r="JCN174" i="2"/>
  <c r="JCO174" i="2"/>
  <c r="JCP174" i="2"/>
  <c r="JCQ174" i="2"/>
  <c r="JCR174" i="2"/>
  <c r="JCS174" i="2"/>
  <c r="JCT174" i="2"/>
  <c r="JCU174" i="2"/>
  <c r="JCV174" i="2"/>
  <c r="JCW174" i="2"/>
  <c r="JCX174" i="2"/>
  <c r="JCY174" i="2"/>
  <c r="JCZ174" i="2"/>
  <c r="JDA174" i="2"/>
  <c r="JDB174" i="2"/>
  <c r="JDC174" i="2"/>
  <c r="JDD174" i="2"/>
  <c r="JDE174" i="2"/>
  <c r="JDF174" i="2"/>
  <c r="JDG174" i="2"/>
  <c r="JDH174" i="2"/>
  <c r="JDI174" i="2"/>
  <c r="JDJ174" i="2"/>
  <c r="JDK174" i="2"/>
  <c r="JDL174" i="2"/>
  <c r="JDM174" i="2"/>
  <c r="JDN174" i="2"/>
  <c r="JDO174" i="2"/>
  <c r="JDP174" i="2"/>
  <c r="JDQ174" i="2"/>
  <c r="JDR174" i="2"/>
  <c r="JDS174" i="2"/>
  <c r="JDT174" i="2"/>
  <c r="JDU174" i="2"/>
  <c r="JDV174" i="2"/>
  <c r="JDW174" i="2"/>
  <c r="JDX174" i="2"/>
  <c r="JDY174" i="2"/>
  <c r="JDZ174" i="2"/>
  <c r="JEA174" i="2"/>
  <c r="JEB174" i="2"/>
  <c r="JEC174" i="2"/>
  <c r="JED174" i="2"/>
  <c r="JEE174" i="2"/>
  <c r="JEF174" i="2"/>
  <c r="JEG174" i="2"/>
  <c r="JEH174" i="2"/>
  <c r="JEI174" i="2"/>
  <c r="JEJ174" i="2"/>
  <c r="JEK174" i="2"/>
  <c r="JEL174" i="2"/>
  <c r="JEM174" i="2"/>
  <c r="JEN174" i="2"/>
  <c r="JEO174" i="2"/>
  <c r="JEP174" i="2"/>
  <c r="JEQ174" i="2"/>
  <c r="JER174" i="2"/>
  <c r="JES174" i="2"/>
  <c r="JET174" i="2"/>
  <c r="JEU174" i="2"/>
  <c r="JEV174" i="2"/>
  <c r="JEW174" i="2"/>
  <c r="JEX174" i="2"/>
  <c r="JEY174" i="2"/>
  <c r="JEZ174" i="2"/>
  <c r="JFA174" i="2"/>
  <c r="JFB174" i="2"/>
  <c r="JFC174" i="2"/>
  <c r="JFD174" i="2"/>
  <c r="JFE174" i="2"/>
  <c r="JFF174" i="2"/>
  <c r="JFG174" i="2"/>
  <c r="JFH174" i="2"/>
  <c r="JFI174" i="2"/>
  <c r="JFJ174" i="2"/>
  <c r="JFK174" i="2"/>
  <c r="JFL174" i="2"/>
  <c r="JFM174" i="2"/>
  <c r="JFN174" i="2"/>
  <c r="JFO174" i="2"/>
  <c r="JFP174" i="2"/>
  <c r="JFQ174" i="2"/>
  <c r="JFR174" i="2"/>
  <c r="JFS174" i="2"/>
  <c r="JFT174" i="2"/>
  <c r="JFU174" i="2"/>
  <c r="JFV174" i="2"/>
  <c r="JFW174" i="2"/>
  <c r="JFX174" i="2"/>
  <c r="JFY174" i="2"/>
  <c r="JFZ174" i="2"/>
  <c r="JGA174" i="2"/>
  <c r="JGB174" i="2"/>
  <c r="JGC174" i="2"/>
  <c r="JGD174" i="2"/>
  <c r="JGE174" i="2"/>
  <c r="JGF174" i="2"/>
  <c r="JGG174" i="2"/>
  <c r="JGH174" i="2"/>
  <c r="JGI174" i="2"/>
  <c r="JGJ174" i="2"/>
  <c r="JGK174" i="2"/>
  <c r="JGL174" i="2"/>
  <c r="JGM174" i="2"/>
  <c r="JGN174" i="2"/>
  <c r="JGO174" i="2"/>
  <c r="JGP174" i="2"/>
  <c r="JGQ174" i="2"/>
  <c r="JGR174" i="2"/>
  <c r="JGS174" i="2"/>
  <c r="JGT174" i="2"/>
  <c r="JGU174" i="2"/>
  <c r="JGV174" i="2"/>
  <c r="JGW174" i="2"/>
  <c r="JGX174" i="2"/>
  <c r="JGY174" i="2"/>
  <c r="JGZ174" i="2"/>
  <c r="JHA174" i="2"/>
  <c r="JHB174" i="2"/>
  <c r="JHC174" i="2"/>
  <c r="JHD174" i="2"/>
  <c r="JHE174" i="2"/>
  <c r="JHF174" i="2"/>
  <c r="JHG174" i="2"/>
  <c r="JHH174" i="2"/>
  <c r="JHI174" i="2"/>
  <c r="JHJ174" i="2"/>
  <c r="JHK174" i="2"/>
  <c r="JHL174" i="2"/>
  <c r="JHM174" i="2"/>
  <c r="JHN174" i="2"/>
  <c r="JHO174" i="2"/>
  <c r="JHP174" i="2"/>
  <c r="JHQ174" i="2"/>
  <c r="JHR174" i="2"/>
  <c r="JHS174" i="2"/>
  <c r="JHT174" i="2"/>
  <c r="JHU174" i="2"/>
  <c r="JHV174" i="2"/>
  <c r="JHW174" i="2"/>
  <c r="JHX174" i="2"/>
  <c r="JHY174" i="2"/>
  <c r="JHZ174" i="2"/>
  <c r="JIA174" i="2"/>
  <c r="JIB174" i="2"/>
  <c r="JIC174" i="2"/>
  <c r="JID174" i="2"/>
  <c r="JIE174" i="2"/>
  <c r="JIF174" i="2"/>
  <c r="JIG174" i="2"/>
  <c r="JIH174" i="2"/>
  <c r="JII174" i="2"/>
  <c r="JIJ174" i="2"/>
  <c r="JIK174" i="2"/>
  <c r="JIL174" i="2"/>
  <c r="JIM174" i="2"/>
  <c r="JIN174" i="2"/>
  <c r="JIO174" i="2"/>
  <c r="JIP174" i="2"/>
  <c r="JIQ174" i="2"/>
  <c r="JIR174" i="2"/>
  <c r="JIS174" i="2"/>
  <c r="JIT174" i="2"/>
  <c r="JIU174" i="2"/>
  <c r="JIV174" i="2"/>
  <c r="JIW174" i="2"/>
  <c r="JIX174" i="2"/>
  <c r="JIY174" i="2"/>
  <c r="JIZ174" i="2"/>
  <c r="JJA174" i="2"/>
  <c r="JJB174" i="2"/>
  <c r="JJC174" i="2"/>
  <c r="JJD174" i="2"/>
  <c r="JJE174" i="2"/>
  <c r="JJF174" i="2"/>
  <c r="JJG174" i="2"/>
  <c r="JJH174" i="2"/>
  <c r="JJI174" i="2"/>
  <c r="JJJ174" i="2"/>
  <c r="JJK174" i="2"/>
  <c r="JJL174" i="2"/>
  <c r="JJM174" i="2"/>
  <c r="JJN174" i="2"/>
  <c r="JJO174" i="2"/>
  <c r="JJP174" i="2"/>
  <c r="JJQ174" i="2"/>
  <c r="JJR174" i="2"/>
  <c r="JJS174" i="2"/>
  <c r="JJT174" i="2"/>
  <c r="JJU174" i="2"/>
  <c r="JJV174" i="2"/>
  <c r="JJW174" i="2"/>
  <c r="JJX174" i="2"/>
  <c r="JJY174" i="2"/>
  <c r="JJZ174" i="2"/>
  <c r="JKA174" i="2"/>
  <c r="JKB174" i="2"/>
  <c r="JKC174" i="2"/>
  <c r="JKD174" i="2"/>
  <c r="JKE174" i="2"/>
  <c r="JKF174" i="2"/>
  <c r="JKG174" i="2"/>
  <c r="JKH174" i="2"/>
  <c r="JKI174" i="2"/>
  <c r="JKJ174" i="2"/>
  <c r="JKK174" i="2"/>
  <c r="JKL174" i="2"/>
  <c r="JKM174" i="2"/>
  <c r="JKN174" i="2"/>
  <c r="JKO174" i="2"/>
  <c r="JKP174" i="2"/>
  <c r="JKQ174" i="2"/>
  <c r="JKR174" i="2"/>
  <c r="JKS174" i="2"/>
  <c r="JKT174" i="2"/>
  <c r="JKU174" i="2"/>
  <c r="JKV174" i="2"/>
  <c r="JKW174" i="2"/>
  <c r="JKX174" i="2"/>
  <c r="JKY174" i="2"/>
  <c r="JKZ174" i="2"/>
  <c r="JLA174" i="2"/>
  <c r="JLB174" i="2"/>
  <c r="JLC174" i="2"/>
  <c r="JLD174" i="2"/>
  <c r="JLE174" i="2"/>
  <c r="JLF174" i="2"/>
  <c r="JLG174" i="2"/>
  <c r="JLH174" i="2"/>
  <c r="JLI174" i="2"/>
  <c r="JLJ174" i="2"/>
  <c r="JLK174" i="2"/>
  <c r="JLL174" i="2"/>
  <c r="JLM174" i="2"/>
  <c r="JLN174" i="2"/>
  <c r="JLO174" i="2"/>
  <c r="JLP174" i="2"/>
  <c r="JLQ174" i="2"/>
  <c r="JLR174" i="2"/>
  <c r="JLS174" i="2"/>
  <c r="JLT174" i="2"/>
  <c r="JLU174" i="2"/>
  <c r="JLV174" i="2"/>
  <c r="JLW174" i="2"/>
  <c r="JLX174" i="2"/>
  <c r="JLY174" i="2"/>
  <c r="JLZ174" i="2"/>
  <c r="JMA174" i="2"/>
  <c r="JMB174" i="2"/>
  <c r="JMC174" i="2"/>
  <c r="JMD174" i="2"/>
  <c r="JME174" i="2"/>
  <c r="JMF174" i="2"/>
  <c r="JMG174" i="2"/>
  <c r="JMH174" i="2"/>
  <c r="JMI174" i="2"/>
  <c r="JMJ174" i="2"/>
  <c r="JMK174" i="2"/>
  <c r="JML174" i="2"/>
  <c r="JMM174" i="2"/>
  <c r="JMN174" i="2"/>
  <c r="JMO174" i="2"/>
  <c r="JMP174" i="2"/>
  <c r="JMQ174" i="2"/>
  <c r="JMR174" i="2"/>
  <c r="JMS174" i="2"/>
  <c r="JMT174" i="2"/>
  <c r="JMU174" i="2"/>
  <c r="JMV174" i="2"/>
  <c r="JMW174" i="2"/>
  <c r="JMX174" i="2"/>
  <c r="JMY174" i="2"/>
  <c r="JMZ174" i="2"/>
  <c r="JNA174" i="2"/>
  <c r="JNB174" i="2"/>
  <c r="JNC174" i="2"/>
  <c r="JND174" i="2"/>
  <c r="JNE174" i="2"/>
  <c r="JNF174" i="2"/>
  <c r="JNG174" i="2"/>
  <c r="JNH174" i="2"/>
  <c r="JNI174" i="2"/>
  <c r="JNJ174" i="2"/>
  <c r="JNK174" i="2"/>
  <c r="JNL174" i="2"/>
  <c r="JNM174" i="2"/>
  <c r="JNN174" i="2"/>
  <c r="JNO174" i="2"/>
  <c r="JNP174" i="2"/>
  <c r="JNQ174" i="2"/>
  <c r="JNR174" i="2"/>
  <c r="JNS174" i="2"/>
  <c r="JNT174" i="2"/>
  <c r="JNU174" i="2"/>
  <c r="JNV174" i="2"/>
  <c r="JNW174" i="2"/>
  <c r="JNX174" i="2"/>
  <c r="JNY174" i="2"/>
  <c r="JNZ174" i="2"/>
  <c r="JOA174" i="2"/>
  <c r="JOB174" i="2"/>
  <c r="JOC174" i="2"/>
  <c r="JOD174" i="2"/>
  <c r="JOE174" i="2"/>
  <c r="JOF174" i="2"/>
  <c r="JOG174" i="2"/>
  <c r="JOH174" i="2"/>
  <c r="JOI174" i="2"/>
  <c r="JOJ174" i="2"/>
  <c r="JOK174" i="2"/>
  <c r="JOL174" i="2"/>
  <c r="JOM174" i="2"/>
  <c r="JON174" i="2"/>
  <c r="JOO174" i="2"/>
  <c r="JOP174" i="2"/>
  <c r="JOQ174" i="2"/>
  <c r="JOR174" i="2"/>
  <c r="JOS174" i="2"/>
  <c r="JOT174" i="2"/>
  <c r="JOU174" i="2"/>
  <c r="JOV174" i="2"/>
  <c r="JOW174" i="2"/>
  <c r="JOX174" i="2"/>
  <c r="JOY174" i="2"/>
  <c r="JOZ174" i="2"/>
  <c r="JPA174" i="2"/>
  <c r="JPB174" i="2"/>
  <c r="JPC174" i="2"/>
  <c r="JPD174" i="2"/>
  <c r="JPE174" i="2"/>
  <c r="JPF174" i="2"/>
  <c r="JPG174" i="2"/>
  <c r="JPH174" i="2"/>
  <c r="JPI174" i="2"/>
  <c r="JPJ174" i="2"/>
  <c r="JPK174" i="2"/>
  <c r="JPL174" i="2"/>
  <c r="JPM174" i="2"/>
  <c r="JPN174" i="2"/>
  <c r="JPO174" i="2"/>
  <c r="JPP174" i="2"/>
  <c r="JPQ174" i="2"/>
  <c r="JPR174" i="2"/>
  <c r="JPS174" i="2"/>
  <c r="JPT174" i="2"/>
  <c r="JPU174" i="2"/>
  <c r="JPV174" i="2"/>
  <c r="JPW174" i="2"/>
  <c r="JPX174" i="2"/>
  <c r="JPY174" i="2"/>
  <c r="JPZ174" i="2"/>
  <c r="JQA174" i="2"/>
  <c r="JQB174" i="2"/>
  <c r="JQC174" i="2"/>
  <c r="JQD174" i="2"/>
  <c r="JQE174" i="2"/>
  <c r="JQF174" i="2"/>
  <c r="JQG174" i="2"/>
  <c r="JQH174" i="2"/>
  <c r="JQI174" i="2"/>
  <c r="JQJ174" i="2"/>
  <c r="JQK174" i="2"/>
  <c r="JQL174" i="2"/>
  <c r="JQM174" i="2"/>
  <c r="JQN174" i="2"/>
  <c r="JQO174" i="2"/>
  <c r="JQP174" i="2"/>
  <c r="JQQ174" i="2"/>
  <c r="JQR174" i="2"/>
  <c r="JQS174" i="2"/>
  <c r="JQT174" i="2"/>
  <c r="JQU174" i="2"/>
  <c r="JQV174" i="2"/>
  <c r="JQW174" i="2"/>
  <c r="JQX174" i="2"/>
  <c r="JQY174" i="2"/>
  <c r="JQZ174" i="2"/>
  <c r="JRA174" i="2"/>
  <c r="JRB174" i="2"/>
  <c r="JRC174" i="2"/>
  <c r="JRD174" i="2"/>
  <c r="JRE174" i="2"/>
  <c r="JRF174" i="2"/>
  <c r="JRG174" i="2"/>
  <c r="JRH174" i="2"/>
  <c r="JRI174" i="2"/>
  <c r="JRJ174" i="2"/>
  <c r="JRK174" i="2"/>
  <c r="JRL174" i="2"/>
  <c r="JRM174" i="2"/>
  <c r="JRN174" i="2"/>
  <c r="JRO174" i="2"/>
  <c r="JRP174" i="2"/>
  <c r="JRQ174" i="2"/>
  <c r="JRR174" i="2"/>
  <c r="JRS174" i="2"/>
  <c r="JRT174" i="2"/>
  <c r="JRU174" i="2"/>
  <c r="JRV174" i="2"/>
  <c r="JRW174" i="2"/>
  <c r="JRX174" i="2"/>
  <c r="JRY174" i="2"/>
  <c r="JRZ174" i="2"/>
  <c r="JSA174" i="2"/>
  <c r="JSB174" i="2"/>
  <c r="JSC174" i="2"/>
  <c r="JSD174" i="2"/>
  <c r="JSE174" i="2"/>
  <c r="JSF174" i="2"/>
  <c r="JSG174" i="2"/>
  <c r="JSH174" i="2"/>
  <c r="JSI174" i="2"/>
  <c r="JSJ174" i="2"/>
  <c r="JSK174" i="2"/>
  <c r="JSL174" i="2"/>
  <c r="JSM174" i="2"/>
  <c r="JSN174" i="2"/>
  <c r="JSO174" i="2"/>
  <c r="JSP174" i="2"/>
  <c r="JSQ174" i="2"/>
  <c r="JSR174" i="2"/>
  <c r="JSS174" i="2"/>
  <c r="JST174" i="2"/>
  <c r="JSU174" i="2"/>
  <c r="JSV174" i="2"/>
  <c r="JSW174" i="2"/>
  <c r="JSX174" i="2"/>
  <c r="JSY174" i="2"/>
  <c r="JSZ174" i="2"/>
  <c r="JTA174" i="2"/>
  <c r="JTB174" i="2"/>
  <c r="JTC174" i="2"/>
  <c r="JTD174" i="2"/>
  <c r="JTE174" i="2"/>
  <c r="JTF174" i="2"/>
  <c r="JTG174" i="2"/>
  <c r="JTH174" i="2"/>
  <c r="JTI174" i="2"/>
  <c r="JTJ174" i="2"/>
  <c r="JTK174" i="2"/>
  <c r="JTL174" i="2"/>
  <c r="JTM174" i="2"/>
  <c r="JTN174" i="2"/>
  <c r="JTO174" i="2"/>
  <c r="JTP174" i="2"/>
  <c r="JTQ174" i="2"/>
  <c r="JTR174" i="2"/>
  <c r="JTS174" i="2"/>
  <c r="JTT174" i="2"/>
  <c r="JTU174" i="2"/>
  <c r="JTV174" i="2"/>
  <c r="JTW174" i="2"/>
  <c r="JTX174" i="2"/>
  <c r="JTY174" i="2"/>
  <c r="JTZ174" i="2"/>
  <c r="JUA174" i="2"/>
  <c r="JUB174" i="2"/>
  <c r="JUC174" i="2"/>
  <c r="JUD174" i="2"/>
  <c r="JUE174" i="2"/>
  <c r="JUF174" i="2"/>
  <c r="JUG174" i="2"/>
  <c r="JUH174" i="2"/>
  <c r="JUI174" i="2"/>
  <c r="JUJ174" i="2"/>
  <c r="JUK174" i="2"/>
  <c r="JUL174" i="2"/>
  <c r="JUM174" i="2"/>
  <c r="JUN174" i="2"/>
  <c r="JUO174" i="2"/>
  <c r="JUP174" i="2"/>
  <c r="JUQ174" i="2"/>
  <c r="JUR174" i="2"/>
  <c r="JUS174" i="2"/>
  <c r="JUT174" i="2"/>
  <c r="JUU174" i="2"/>
  <c r="JUV174" i="2"/>
  <c r="JUW174" i="2"/>
  <c r="JUX174" i="2"/>
  <c r="JUY174" i="2"/>
  <c r="JUZ174" i="2"/>
  <c r="JVA174" i="2"/>
  <c r="JVB174" i="2"/>
  <c r="JVC174" i="2"/>
  <c r="JVD174" i="2"/>
  <c r="JVE174" i="2"/>
  <c r="JVF174" i="2"/>
  <c r="JVG174" i="2"/>
  <c r="JVH174" i="2"/>
  <c r="JVI174" i="2"/>
  <c r="JVJ174" i="2"/>
  <c r="JVK174" i="2"/>
  <c r="JVL174" i="2"/>
  <c r="JVM174" i="2"/>
  <c r="JVN174" i="2"/>
  <c r="JVO174" i="2"/>
  <c r="JVP174" i="2"/>
  <c r="JVQ174" i="2"/>
  <c r="JVR174" i="2"/>
  <c r="JVS174" i="2"/>
  <c r="JVT174" i="2"/>
  <c r="JVU174" i="2"/>
  <c r="JVV174" i="2"/>
  <c r="JVW174" i="2"/>
  <c r="JVX174" i="2"/>
  <c r="JVY174" i="2"/>
  <c r="JVZ174" i="2"/>
  <c r="JWA174" i="2"/>
  <c r="JWB174" i="2"/>
  <c r="JWC174" i="2"/>
  <c r="JWD174" i="2"/>
  <c r="JWE174" i="2"/>
  <c r="JWF174" i="2"/>
  <c r="JWG174" i="2"/>
  <c r="JWH174" i="2"/>
  <c r="JWI174" i="2"/>
  <c r="JWJ174" i="2"/>
  <c r="JWK174" i="2"/>
  <c r="JWL174" i="2"/>
  <c r="JWM174" i="2"/>
  <c r="JWN174" i="2"/>
  <c r="JWO174" i="2"/>
  <c r="JWP174" i="2"/>
  <c r="JWQ174" i="2"/>
  <c r="JWR174" i="2"/>
  <c r="JWS174" i="2"/>
  <c r="JWT174" i="2"/>
  <c r="JWU174" i="2"/>
  <c r="JWV174" i="2"/>
  <c r="JWW174" i="2"/>
  <c r="JWX174" i="2"/>
  <c r="JWY174" i="2"/>
  <c r="JWZ174" i="2"/>
  <c r="JXA174" i="2"/>
  <c r="JXB174" i="2"/>
  <c r="JXC174" i="2"/>
  <c r="JXD174" i="2"/>
  <c r="JXE174" i="2"/>
  <c r="JXF174" i="2"/>
  <c r="JXG174" i="2"/>
  <c r="JXH174" i="2"/>
  <c r="JXI174" i="2"/>
  <c r="JXJ174" i="2"/>
  <c r="JXK174" i="2"/>
  <c r="JXL174" i="2"/>
  <c r="JXM174" i="2"/>
  <c r="JXN174" i="2"/>
  <c r="JXO174" i="2"/>
  <c r="JXP174" i="2"/>
  <c r="JXQ174" i="2"/>
  <c r="JXR174" i="2"/>
  <c r="JXS174" i="2"/>
  <c r="JXT174" i="2"/>
  <c r="JXU174" i="2"/>
  <c r="JXV174" i="2"/>
  <c r="JXW174" i="2"/>
  <c r="JXX174" i="2"/>
  <c r="JXY174" i="2"/>
  <c r="JXZ174" i="2"/>
  <c r="JYA174" i="2"/>
  <c r="JYB174" i="2"/>
  <c r="JYC174" i="2"/>
  <c r="JYD174" i="2"/>
  <c r="JYE174" i="2"/>
  <c r="JYF174" i="2"/>
  <c r="JYG174" i="2"/>
  <c r="JYH174" i="2"/>
  <c r="JYI174" i="2"/>
  <c r="JYJ174" i="2"/>
  <c r="JYK174" i="2"/>
  <c r="JYL174" i="2"/>
  <c r="JYM174" i="2"/>
  <c r="JYN174" i="2"/>
  <c r="JYO174" i="2"/>
  <c r="JYP174" i="2"/>
  <c r="JYQ174" i="2"/>
  <c r="JYR174" i="2"/>
  <c r="JYS174" i="2"/>
  <c r="JYT174" i="2"/>
  <c r="JYU174" i="2"/>
  <c r="JYV174" i="2"/>
  <c r="JYW174" i="2"/>
  <c r="JYX174" i="2"/>
  <c r="JYY174" i="2"/>
  <c r="JYZ174" i="2"/>
  <c r="JZA174" i="2"/>
  <c r="JZB174" i="2"/>
  <c r="JZC174" i="2"/>
  <c r="JZD174" i="2"/>
  <c r="JZE174" i="2"/>
  <c r="JZF174" i="2"/>
  <c r="JZG174" i="2"/>
  <c r="JZH174" i="2"/>
  <c r="JZI174" i="2"/>
  <c r="JZJ174" i="2"/>
  <c r="JZK174" i="2"/>
  <c r="JZL174" i="2"/>
  <c r="JZM174" i="2"/>
  <c r="JZN174" i="2"/>
  <c r="JZO174" i="2"/>
  <c r="JZP174" i="2"/>
  <c r="JZQ174" i="2"/>
  <c r="JZR174" i="2"/>
  <c r="JZS174" i="2"/>
  <c r="JZT174" i="2"/>
  <c r="JZU174" i="2"/>
  <c r="JZV174" i="2"/>
  <c r="JZW174" i="2"/>
  <c r="JZX174" i="2"/>
  <c r="JZY174" i="2"/>
  <c r="JZZ174" i="2"/>
  <c r="KAA174" i="2"/>
  <c r="KAB174" i="2"/>
  <c r="KAC174" i="2"/>
  <c r="KAD174" i="2"/>
  <c r="KAE174" i="2"/>
  <c r="KAF174" i="2"/>
  <c r="KAG174" i="2"/>
  <c r="KAH174" i="2"/>
  <c r="KAI174" i="2"/>
  <c r="KAJ174" i="2"/>
  <c r="KAK174" i="2"/>
  <c r="KAL174" i="2"/>
  <c r="KAM174" i="2"/>
  <c r="KAN174" i="2"/>
  <c r="KAO174" i="2"/>
  <c r="KAP174" i="2"/>
  <c r="KAQ174" i="2"/>
  <c r="KAR174" i="2"/>
  <c r="KAS174" i="2"/>
  <c r="KAT174" i="2"/>
  <c r="KAU174" i="2"/>
  <c r="KAV174" i="2"/>
  <c r="KAW174" i="2"/>
  <c r="KAX174" i="2"/>
  <c r="KAY174" i="2"/>
  <c r="KAZ174" i="2"/>
  <c r="KBA174" i="2"/>
  <c r="KBB174" i="2"/>
  <c r="KBC174" i="2"/>
  <c r="KBD174" i="2"/>
  <c r="KBE174" i="2"/>
  <c r="KBF174" i="2"/>
  <c r="KBG174" i="2"/>
  <c r="KBH174" i="2"/>
  <c r="KBI174" i="2"/>
  <c r="KBJ174" i="2"/>
  <c r="KBK174" i="2"/>
  <c r="KBL174" i="2"/>
  <c r="KBM174" i="2"/>
  <c r="KBN174" i="2"/>
  <c r="KBO174" i="2"/>
  <c r="KBP174" i="2"/>
  <c r="KBQ174" i="2"/>
  <c r="KBR174" i="2"/>
  <c r="KBS174" i="2"/>
  <c r="KBT174" i="2"/>
  <c r="KBU174" i="2"/>
  <c r="KBV174" i="2"/>
  <c r="KBW174" i="2"/>
  <c r="KBX174" i="2"/>
  <c r="KBY174" i="2"/>
  <c r="KBZ174" i="2"/>
  <c r="KCA174" i="2"/>
  <c r="KCB174" i="2"/>
  <c r="KCC174" i="2"/>
  <c r="KCD174" i="2"/>
  <c r="KCE174" i="2"/>
  <c r="KCF174" i="2"/>
  <c r="KCG174" i="2"/>
  <c r="KCH174" i="2"/>
  <c r="KCI174" i="2"/>
  <c r="KCJ174" i="2"/>
  <c r="KCK174" i="2"/>
  <c r="KCL174" i="2"/>
  <c r="KCM174" i="2"/>
  <c r="KCN174" i="2"/>
  <c r="KCO174" i="2"/>
  <c r="KCP174" i="2"/>
  <c r="KCQ174" i="2"/>
  <c r="KCR174" i="2"/>
  <c r="KCS174" i="2"/>
  <c r="KCT174" i="2"/>
  <c r="KCU174" i="2"/>
  <c r="KCV174" i="2"/>
  <c r="KCW174" i="2"/>
  <c r="KCX174" i="2"/>
  <c r="KCY174" i="2"/>
  <c r="KCZ174" i="2"/>
  <c r="KDA174" i="2"/>
  <c r="KDB174" i="2"/>
  <c r="KDC174" i="2"/>
  <c r="KDD174" i="2"/>
  <c r="KDE174" i="2"/>
  <c r="KDF174" i="2"/>
  <c r="KDG174" i="2"/>
  <c r="KDH174" i="2"/>
  <c r="KDI174" i="2"/>
  <c r="KDJ174" i="2"/>
  <c r="KDK174" i="2"/>
  <c r="KDL174" i="2"/>
  <c r="KDM174" i="2"/>
  <c r="KDN174" i="2"/>
  <c r="KDO174" i="2"/>
  <c r="KDP174" i="2"/>
  <c r="KDQ174" i="2"/>
  <c r="KDR174" i="2"/>
  <c r="KDS174" i="2"/>
  <c r="KDT174" i="2"/>
  <c r="KDU174" i="2"/>
  <c r="KDV174" i="2"/>
  <c r="KDW174" i="2"/>
  <c r="KDX174" i="2"/>
  <c r="KDY174" i="2"/>
  <c r="KDZ174" i="2"/>
  <c r="KEA174" i="2"/>
  <c r="KEB174" i="2"/>
  <c r="KEC174" i="2"/>
  <c r="KED174" i="2"/>
  <c r="KEE174" i="2"/>
  <c r="KEF174" i="2"/>
  <c r="KEG174" i="2"/>
  <c r="KEH174" i="2"/>
  <c r="KEI174" i="2"/>
  <c r="KEJ174" i="2"/>
  <c r="KEK174" i="2"/>
  <c r="KEL174" i="2"/>
  <c r="KEM174" i="2"/>
  <c r="KEN174" i="2"/>
  <c r="KEO174" i="2"/>
  <c r="KEP174" i="2"/>
  <c r="KEQ174" i="2"/>
  <c r="KER174" i="2"/>
  <c r="KES174" i="2"/>
  <c r="KET174" i="2"/>
  <c r="KEU174" i="2"/>
  <c r="KEV174" i="2"/>
  <c r="KEW174" i="2"/>
  <c r="KEX174" i="2"/>
  <c r="KEY174" i="2"/>
  <c r="KEZ174" i="2"/>
  <c r="KFA174" i="2"/>
  <c r="KFB174" i="2"/>
  <c r="KFC174" i="2"/>
  <c r="KFD174" i="2"/>
  <c r="KFE174" i="2"/>
  <c r="KFF174" i="2"/>
  <c r="KFG174" i="2"/>
  <c r="KFH174" i="2"/>
  <c r="KFI174" i="2"/>
  <c r="KFJ174" i="2"/>
  <c r="KFK174" i="2"/>
  <c r="KFL174" i="2"/>
  <c r="KFM174" i="2"/>
  <c r="KFN174" i="2"/>
  <c r="KFO174" i="2"/>
  <c r="KFP174" i="2"/>
  <c r="KFQ174" i="2"/>
  <c r="KFR174" i="2"/>
  <c r="KFS174" i="2"/>
  <c r="KFT174" i="2"/>
  <c r="KFU174" i="2"/>
  <c r="KFV174" i="2"/>
  <c r="KFW174" i="2"/>
  <c r="KFX174" i="2"/>
  <c r="KFY174" i="2"/>
  <c r="KFZ174" i="2"/>
  <c r="KGA174" i="2"/>
  <c r="KGB174" i="2"/>
  <c r="KGC174" i="2"/>
  <c r="KGD174" i="2"/>
  <c r="KGE174" i="2"/>
  <c r="KGF174" i="2"/>
  <c r="KGG174" i="2"/>
  <c r="KGH174" i="2"/>
  <c r="KGI174" i="2"/>
  <c r="KGJ174" i="2"/>
  <c r="KGK174" i="2"/>
  <c r="KGL174" i="2"/>
  <c r="KGM174" i="2"/>
  <c r="KGN174" i="2"/>
  <c r="KGO174" i="2"/>
  <c r="KGP174" i="2"/>
  <c r="KGQ174" i="2"/>
  <c r="KGR174" i="2"/>
  <c r="KGS174" i="2"/>
  <c r="KGT174" i="2"/>
  <c r="KGU174" i="2"/>
  <c r="KGV174" i="2"/>
  <c r="KGW174" i="2"/>
  <c r="KGX174" i="2"/>
  <c r="KGY174" i="2"/>
  <c r="KGZ174" i="2"/>
  <c r="KHA174" i="2"/>
  <c r="KHB174" i="2"/>
  <c r="KHC174" i="2"/>
  <c r="KHD174" i="2"/>
  <c r="KHE174" i="2"/>
  <c r="KHF174" i="2"/>
  <c r="KHG174" i="2"/>
  <c r="KHH174" i="2"/>
  <c r="KHI174" i="2"/>
  <c r="KHJ174" i="2"/>
  <c r="KHK174" i="2"/>
  <c r="KHL174" i="2"/>
  <c r="KHM174" i="2"/>
  <c r="KHN174" i="2"/>
  <c r="KHO174" i="2"/>
  <c r="KHP174" i="2"/>
  <c r="KHQ174" i="2"/>
  <c r="KHR174" i="2"/>
  <c r="KHS174" i="2"/>
  <c r="KHT174" i="2"/>
  <c r="KHU174" i="2"/>
  <c r="KHV174" i="2"/>
  <c r="KHW174" i="2"/>
  <c r="KHX174" i="2"/>
  <c r="KHY174" i="2"/>
  <c r="KHZ174" i="2"/>
  <c r="KIA174" i="2"/>
  <c r="KIB174" i="2"/>
  <c r="KIC174" i="2"/>
  <c r="KID174" i="2"/>
  <c r="KIE174" i="2"/>
  <c r="KIF174" i="2"/>
  <c r="KIG174" i="2"/>
  <c r="KIH174" i="2"/>
  <c r="KII174" i="2"/>
  <c r="KIJ174" i="2"/>
  <c r="KIK174" i="2"/>
  <c r="KIL174" i="2"/>
  <c r="KIM174" i="2"/>
  <c r="KIN174" i="2"/>
  <c r="KIO174" i="2"/>
  <c r="KIP174" i="2"/>
  <c r="KIQ174" i="2"/>
  <c r="KIR174" i="2"/>
  <c r="KIS174" i="2"/>
  <c r="KIT174" i="2"/>
  <c r="KIU174" i="2"/>
  <c r="KIV174" i="2"/>
  <c r="KIW174" i="2"/>
  <c r="KIX174" i="2"/>
  <c r="KIY174" i="2"/>
  <c r="KIZ174" i="2"/>
  <c r="KJA174" i="2"/>
  <c r="KJB174" i="2"/>
  <c r="KJC174" i="2"/>
  <c r="KJD174" i="2"/>
  <c r="KJE174" i="2"/>
  <c r="KJF174" i="2"/>
  <c r="KJG174" i="2"/>
  <c r="KJH174" i="2"/>
  <c r="KJI174" i="2"/>
  <c r="KJJ174" i="2"/>
  <c r="KJK174" i="2"/>
  <c r="KJL174" i="2"/>
  <c r="KJM174" i="2"/>
  <c r="KJN174" i="2"/>
  <c r="KJO174" i="2"/>
  <c r="KJP174" i="2"/>
  <c r="KJQ174" i="2"/>
  <c r="KJR174" i="2"/>
  <c r="KJS174" i="2"/>
  <c r="KJT174" i="2"/>
  <c r="KJU174" i="2"/>
  <c r="KJV174" i="2"/>
  <c r="KJW174" i="2"/>
  <c r="KJX174" i="2"/>
  <c r="KJY174" i="2"/>
  <c r="KJZ174" i="2"/>
  <c r="KKA174" i="2"/>
  <c r="KKB174" i="2"/>
  <c r="KKC174" i="2"/>
  <c r="KKD174" i="2"/>
  <c r="KKE174" i="2"/>
  <c r="KKF174" i="2"/>
  <c r="KKG174" i="2"/>
  <c r="KKH174" i="2"/>
  <c r="KKI174" i="2"/>
  <c r="KKJ174" i="2"/>
  <c r="KKK174" i="2"/>
  <c r="KKL174" i="2"/>
  <c r="KKM174" i="2"/>
  <c r="KKN174" i="2"/>
  <c r="KKO174" i="2"/>
  <c r="KKP174" i="2"/>
  <c r="KKQ174" i="2"/>
  <c r="KKR174" i="2"/>
  <c r="KKS174" i="2"/>
  <c r="KKT174" i="2"/>
  <c r="KKU174" i="2"/>
  <c r="KKV174" i="2"/>
  <c r="KKW174" i="2"/>
  <c r="KKX174" i="2"/>
  <c r="KKY174" i="2"/>
  <c r="KKZ174" i="2"/>
  <c r="KLA174" i="2"/>
  <c r="KLB174" i="2"/>
  <c r="KLC174" i="2"/>
  <c r="KLD174" i="2"/>
  <c r="KLE174" i="2"/>
  <c r="KLF174" i="2"/>
  <c r="KLG174" i="2"/>
  <c r="KLH174" i="2"/>
  <c r="KLI174" i="2"/>
  <c r="KLJ174" i="2"/>
  <c r="KLK174" i="2"/>
  <c r="KLL174" i="2"/>
  <c r="KLM174" i="2"/>
  <c r="KLN174" i="2"/>
  <c r="KLO174" i="2"/>
  <c r="KLP174" i="2"/>
  <c r="KLQ174" i="2"/>
  <c r="KLR174" i="2"/>
  <c r="KLS174" i="2"/>
  <c r="KLT174" i="2"/>
  <c r="KLU174" i="2"/>
  <c r="KLV174" i="2"/>
  <c r="KLW174" i="2"/>
  <c r="KLX174" i="2"/>
  <c r="KLY174" i="2"/>
  <c r="KLZ174" i="2"/>
  <c r="KMA174" i="2"/>
  <c r="KMB174" i="2"/>
  <c r="KMC174" i="2"/>
  <c r="KMD174" i="2"/>
  <c r="KME174" i="2"/>
  <c r="KMF174" i="2"/>
  <c r="KMG174" i="2"/>
  <c r="KMH174" i="2"/>
  <c r="KMI174" i="2"/>
  <c r="KMJ174" i="2"/>
  <c r="KMK174" i="2"/>
  <c r="KML174" i="2"/>
  <c r="KMM174" i="2"/>
  <c r="KMN174" i="2"/>
  <c r="KMO174" i="2"/>
  <c r="KMP174" i="2"/>
  <c r="KMQ174" i="2"/>
  <c r="KMR174" i="2"/>
  <c r="KMS174" i="2"/>
  <c r="KMT174" i="2"/>
  <c r="KMU174" i="2"/>
  <c r="KMV174" i="2"/>
  <c r="KMW174" i="2"/>
  <c r="KMX174" i="2"/>
  <c r="KMY174" i="2"/>
  <c r="KMZ174" i="2"/>
  <c r="KNA174" i="2"/>
  <c r="KNB174" i="2"/>
  <c r="KNC174" i="2"/>
  <c r="KND174" i="2"/>
  <c r="KNE174" i="2"/>
  <c r="KNF174" i="2"/>
  <c r="KNG174" i="2"/>
  <c r="KNH174" i="2"/>
  <c r="KNI174" i="2"/>
  <c r="KNJ174" i="2"/>
  <c r="KNK174" i="2"/>
  <c r="KNL174" i="2"/>
  <c r="KNM174" i="2"/>
  <c r="KNN174" i="2"/>
  <c r="KNO174" i="2"/>
  <c r="KNP174" i="2"/>
  <c r="KNQ174" i="2"/>
  <c r="KNR174" i="2"/>
  <c r="KNS174" i="2"/>
  <c r="KNT174" i="2"/>
  <c r="KNU174" i="2"/>
  <c r="KNV174" i="2"/>
  <c r="KNW174" i="2"/>
  <c r="KNX174" i="2"/>
  <c r="KNY174" i="2"/>
  <c r="KNZ174" i="2"/>
  <c r="KOA174" i="2"/>
  <c r="KOB174" i="2"/>
  <c r="KOC174" i="2"/>
  <c r="KOD174" i="2"/>
  <c r="KOE174" i="2"/>
  <c r="KOF174" i="2"/>
  <c r="KOG174" i="2"/>
  <c r="KOH174" i="2"/>
  <c r="KOI174" i="2"/>
  <c r="KOJ174" i="2"/>
  <c r="KOK174" i="2"/>
  <c r="KOL174" i="2"/>
  <c r="KOM174" i="2"/>
  <c r="KON174" i="2"/>
  <c r="KOO174" i="2"/>
  <c r="KOP174" i="2"/>
  <c r="KOQ174" i="2"/>
  <c r="KOR174" i="2"/>
  <c r="KOS174" i="2"/>
  <c r="KOT174" i="2"/>
  <c r="KOU174" i="2"/>
  <c r="KOV174" i="2"/>
  <c r="KOW174" i="2"/>
  <c r="KOX174" i="2"/>
  <c r="KOY174" i="2"/>
  <c r="KOZ174" i="2"/>
  <c r="KPA174" i="2"/>
  <c r="KPB174" i="2"/>
  <c r="KPC174" i="2"/>
  <c r="KPD174" i="2"/>
  <c r="KPE174" i="2"/>
  <c r="KPF174" i="2"/>
  <c r="KPG174" i="2"/>
  <c r="KPH174" i="2"/>
  <c r="KPI174" i="2"/>
  <c r="KPJ174" i="2"/>
  <c r="KPK174" i="2"/>
  <c r="KPL174" i="2"/>
  <c r="KPM174" i="2"/>
  <c r="KPN174" i="2"/>
  <c r="KPO174" i="2"/>
  <c r="KPP174" i="2"/>
  <c r="KPQ174" i="2"/>
  <c r="KPR174" i="2"/>
  <c r="KPS174" i="2"/>
  <c r="KPT174" i="2"/>
  <c r="KPU174" i="2"/>
  <c r="KPV174" i="2"/>
  <c r="KPW174" i="2"/>
  <c r="KPX174" i="2"/>
  <c r="KPY174" i="2"/>
  <c r="KPZ174" i="2"/>
  <c r="KQA174" i="2"/>
  <c r="KQB174" i="2"/>
  <c r="KQC174" i="2"/>
  <c r="KQD174" i="2"/>
  <c r="KQE174" i="2"/>
  <c r="KQF174" i="2"/>
  <c r="KQG174" i="2"/>
  <c r="KQH174" i="2"/>
  <c r="KQI174" i="2"/>
  <c r="KQJ174" i="2"/>
  <c r="KQK174" i="2"/>
  <c r="KQL174" i="2"/>
  <c r="KQM174" i="2"/>
  <c r="KQN174" i="2"/>
  <c r="KQO174" i="2"/>
  <c r="KQP174" i="2"/>
  <c r="KQQ174" i="2"/>
  <c r="KQR174" i="2"/>
  <c r="KQS174" i="2"/>
  <c r="KQT174" i="2"/>
  <c r="KQU174" i="2"/>
  <c r="KQV174" i="2"/>
  <c r="KQW174" i="2"/>
  <c r="KQX174" i="2"/>
  <c r="KQY174" i="2"/>
  <c r="KQZ174" i="2"/>
  <c r="KRA174" i="2"/>
  <c r="KRB174" i="2"/>
  <c r="KRC174" i="2"/>
  <c r="KRD174" i="2"/>
  <c r="KRE174" i="2"/>
  <c r="KRF174" i="2"/>
  <c r="KRG174" i="2"/>
  <c r="KRH174" i="2"/>
  <c r="KRI174" i="2"/>
  <c r="KRJ174" i="2"/>
  <c r="KRK174" i="2"/>
  <c r="KRL174" i="2"/>
  <c r="KRM174" i="2"/>
  <c r="KRN174" i="2"/>
  <c r="KRO174" i="2"/>
  <c r="KRP174" i="2"/>
  <c r="KRQ174" i="2"/>
  <c r="KRR174" i="2"/>
  <c r="KRS174" i="2"/>
  <c r="KRT174" i="2"/>
  <c r="KRU174" i="2"/>
  <c r="KRV174" i="2"/>
  <c r="KRW174" i="2"/>
  <c r="KRX174" i="2"/>
  <c r="KRY174" i="2"/>
  <c r="KRZ174" i="2"/>
  <c r="KSA174" i="2"/>
  <c r="KSB174" i="2"/>
  <c r="KSC174" i="2"/>
  <c r="KSD174" i="2"/>
  <c r="KSE174" i="2"/>
  <c r="KSF174" i="2"/>
  <c r="KSG174" i="2"/>
  <c r="KSH174" i="2"/>
  <c r="KSI174" i="2"/>
  <c r="KSJ174" i="2"/>
  <c r="KSK174" i="2"/>
  <c r="KSL174" i="2"/>
  <c r="KSM174" i="2"/>
  <c r="KSN174" i="2"/>
  <c r="KSO174" i="2"/>
  <c r="KSP174" i="2"/>
  <c r="KSQ174" i="2"/>
  <c r="KSR174" i="2"/>
  <c r="KSS174" i="2"/>
  <c r="KST174" i="2"/>
  <c r="KSU174" i="2"/>
  <c r="KSV174" i="2"/>
  <c r="KSW174" i="2"/>
  <c r="KSX174" i="2"/>
  <c r="KSY174" i="2"/>
  <c r="KSZ174" i="2"/>
  <c r="KTA174" i="2"/>
  <c r="KTB174" i="2"/>
  <c r="KTC174" i="2"/>
  <c r="KTD174" i="2"/>
  <c r="KTE174" i="2"/>
  <c r="KTF174" i="2"/>
  <c r="KTG174" i="2"/>
  <c r="KTH174" i="2"/>
  <c r="KTI174" i="2"/>
  <c r="KTJ174" i="2"/>
  <c r="KTK174" i="2"/>
  <c r="KTL174" i="2"/>
  <c r="KTM174" i="2"/>
  <c r="KTN174" i="2"/>
  <c r="KTO174" i="2"/>
  <c r="KTP174" i="2"/>
  <c r="KTQ174" i="2"/>
  <c r="KTR174" i="2"/>
  <c r="KTS174" i="2"/>
  <c r="KTT174" i="2"/>
  <c r="KTU174" i="2"/>
  <c r="KTV174" i="2"/>
  <c r="KTW174" i="2"/>
  <c r="KTX174" i="2"/>
  <c r="KTY174" i="2"/>
  <c r="KTZ174" i="2"/>
  <c r="KUA174" i="2"/>
  <c r="KUB174" i="2"/>
  <c r="KUC174" i="2"/>
  <c r="KUD174" i="2"/>
  <c r="KUE174" i="2"/>
  <c r="KUF174" i="2"/>
  <c r="KUG174" i="2"/>
  <c r="KUH174" i="2"/>
  <c r="KUI174" i="2"/>
  <c r="KUJ174" i="2"/>
  <c r="KUK174" i="2"/>
  <c r="KUL174" i="2"/>
  <c r="KUM174" i="2"/>
  <c r="KUN174" i="2"/>
  <c r="KUO174" i="2"/>
  <c r="KUP174" i="2"/>
  <c r="KUQ174" i="2"/>
  <c r="KUR174" i="2"/>
  <c r="KUS174" i="2"/>
  <c r="KUT174" i="2"/>
  <c r="KUU174" i="2"/>
  <c r="KUV174" i="2"/>
  <c r="KUW174" i="2"/>
  <c r="KUX174" i="2"/>
  <c r="KUY174" i="2"/>
  <c r="KUZ174" i="2"/>
  <c r="KVA174" i="2"/>
  <c r="KVB174" i="2"/>
  <c r="KVC174" i="2"/>
  <c r="KVD174" i="2"/>
  <c r="KVE174" i="2"/>
  <c r="KVF174" i="2"/>
  <c r="KVG174" i="2"/>
  <c r="KVH174" i="2"/>
  <c r="KVI174" i="2"/>
  <c r="KVJ174" i="2"/>
  <c r="KVK174" i="2"/>
  <c r="KVL174" i="2"/>
  <c r="KVM174" i="2"/>
  <c r="KVN174" i="2"/>
  <c r="KVO174" i="2"/>
  <c r="KVP174" i="2"/>
  <c r="KVQ174" i="2"/>
  <c r="KVR174" i="2"/>
  <c r="KVS174" i="2"/>
  <c r="KVT174" i="2"/>
  <c r="KVU174" i="2"/>
  <c r="KVV174" i="2"/>
  <c r="KVW174" i="2"/>
  <c r="KVX174" i="2"/>
  <c r="KVY174" i="2"/>
  <c r="KVZ174" i="2"/>
  <c r="KWA174" i="2"/>
  <c r="KWB174" i="2"/>
  <c r="KWC174" i="2"/>
  <c r="KWD174" i="2"/>
  <c r="KWE174" i="2"/>
  <c r="KWF174" i="2"/>
  <c r="KWG174" i="2"/>
  <c r="KWH174" i="2"/>
  <c r="KWI174" i="2"/>
  <c r="KWJ174" i="2"/>
  <c r="KWK174" i="2"/>
  <c r="KWL174" i="2"/>
  <c r="KWM174" i="2"/>
  <c r="KWN174" i="2"/>
  <c r="KWO174" i="2"/>
  <c r="KWP174" i="2"/>
  <c r="KWQ174" i="2"/>
  <c r="KWR174" i="2"/>
  <c r="KWS174" i="2"/>
  <c r="KWT174" i="2"/>
  <c r="KWU174" i="2"/>
  <c r="KWV174" i="2"/>
  <c r="KWW174" i="2"/>
  <c r="KWX174" i="2"/>
  <c r="KWY174" i="2"/>
  <c r="KWZ174" i="2"/>
  <c r="KXA174" i="2"/>
  <c r="KXB174" i="2"/>
  <c r="KXC174" i="2"/>
  <c r="KXD174" i="2"/>
  <c r="KXE174" i="2"/>
  <c r="KXF174" i="2"/>
  <c r="KXG174" i="2"/>
  <c r="KXH174" i="2"/>
  <c r="KXI174" i="2"/>
  <c r="KXJ174" i="2"/>
  <c r="KXK174" i="2"/>
  <c r="KXL174" i="2"/>
  <c r="KXM174" i="2"/>
  <c r="KXN174" i="2"/>
  <c r="KXO174" i="2"/>
  <c r="KXP174" i="2"/>
  <c r="KXQ174" i="2"/>
  <c r="KXR174" i="2"/>
  <c r="KXS174" i="2"/>
  <c r="KXT174" i="2"/>
  <c r="KXU174" i="2"/>
  <c r="KXV174" i="2"/>
  <c r="KXW174" i="2"/>
  <c r="KXX174" i="2"/>
  <c r="KXY174" i="2"/>
  <c r="KXZ174" i="2"/>
  <c r="KYA174" i="2"/>
  <c r="KYB174" i="2"/>
  <c r="KYC174" i="2"/>
  <c r="KYD174" i="2"/>
  <c r="KYE174" i="2"/>
  <c r="KYF174" i="2"/>
  <c r="KYG174" i="2"/>
  <c r="KYH174" i="2"/>
  <c r="KYI174" i="2"/>
  <c r="KYJ174" i="2"/>
  <c r="KYK174" i="2"/>
  <c r="KYL174" i="2"/>
  <c r="KYM174" i="2"/>
  <c r="KYN174" i="2"/>
  <c r="KYO174" i="2"/>
  <c r="KYP174" i="2"/>
  <c r="KYQ174" i="2"/>
  <c r="KYR174" i="2"/>
  <c r="KYS174" i="2"/>
  <c r="KYT174" i="2"/>
  <c r="KYU174" i="2"/>
  <c r="KYV174" i="2"/>
  <c r="KYW174" i="2"/>
  <c r="KYX174" i="2"/>
  <c r="KYY174" i="2"/>
  <c r="KYZ174" i="2"/>
  <c r="KZA174" i="2"/>
  <c r="KZB174" i="2"/>
  <c r="KZC174" i="2"/>
  <c r="KZD174" i="2"/>
  <c r="KZE174" i="2"/>
  <c r="KZF174" i="2"/>
  <c r="KZG174" i="2"/>
  <c r="KZH174" i="2"/>
  <c r="KZI174" i="2"/>
  <c r="KZJ174" i="2"/>
  <c r="KZK174" i="2"/>
  <c r="KZL174" i="2"/>
  <c r="KZM174" i="2"/>
  <c r="KZN174" i="2"/>
  <c r="KZO174" i="2"/>
  <c r="KZP174" i="2"/>
  <c r="KZQ174" i="2"/>
  <c r="KZR174" i="2"/>
  <c r="KZS174" i="2"/>
  <c r="KZT174" i="2"/>
  <c r="KZU174" i="2"/>
  <c r="KZV174" i="2"/>
  <c r="KZW174" i="2"/>
  <c r="KZX174" i="2"/>
  <c r="KZY174" i="2"/>
  <c r="KZZ174" i="2"/>
  <c r="LAA174" i="2"/>
  <c r="LAB174" i="2"/>
  <c r="LAC174" i="2"/>
  <c r="LAD174" i="2"/>
  <c r="LAE174" i="2"/>
  <c r="LAF174" i="2"/>
  <c r="LAG174" i="2"/>
  <c r="LAH174" i="2"/>
  <c r="LAI174" i="2"/>
  <c r="LAJ174" i="2"/>
  <c r="LAK174" i="2"/>
  <c r="LAL174" i="2"/>
  <c r="LAM174" i="2"/>
  <c r="LAN174" i="2"/>
  <c r="LAO174" i="2"/>
  <c r="LAP174" i="2"/>
  <c r="LAQ174" i="2"/>
  <c r="LAR174" i="2"/>
  <c r="LAS174" i="2"/>
  <c r="LAT174" i="2"/>
  <c r="LAU174" i="2"/>
  <c r="LAV174" i="2"/>
  <c r="LAW174" i="2"/>
  <c r="LAX174" i="2"/>
  <c r="LAY174" i="2"/>
  <c r="LAZ174" i="2"/>
  <c r="LBA174" i="2"/>
  <c r="LBB174" i="2"/>
  <c r="LBC174" i="2"/>
  <c r="LBD174" i="2"/>
  <c r="LBE174" i="2"/>
  <c r="LBF174" i="2"/>
  <c r="LBG174" i="2"/>
  <c r="LBH174" i="2"/>
  <c r="LBI174" i="2"/>
  <c r="LBJ174" i="2"/>
  <c r="LBK174" i="2"/>
  <c r="LBL174" i="2"/>
  <c r="LBM174" i="2"/>
  <c r="LBN174" i="2"/>
  <c r="LBO174" i="2"/>
  <c r="LBP174" i="2"/>
  <c r="LBQ174" i="2"/>
  <c r="LBR174" i="2"/>
  <c r="LBS174" i="2"/>
  <c r="LBT174" i="2"/>
  <c r="LBU174" i="2"/>
  <c r="LBV174" i="2"/>
  <c r="LBW174" i="2"/>
  <c r="LBX174" i="2"/>
  <c r="LBY174" i="2"/>
  <c r="LBZ174" i="2"/>
  <c r="LCA174" i="2"/>
  <c r="LCB174" i="2"/>
  <c r="LCC174" i="2"/>
  <c r="LCD174" i="2"/>
  <c r="LCE174" i="2"/>
  <c r="LCF174" i="2"/>
  <c r="LCG174" i="2"/>
  <c r="LCH174" i="2"/>
  <c r="LCI174" i="2"/>
  <c r="LCJ174" i="2"/>
  <c r="LCK174" i="2"/>
  <c r="LCL174" i="2"/>
  <c r="LCM174" i="2"/>
  <c r="LCN174" i="2"/>
  <c r="LCO174" i="2"/>
  <c r="LCP174" i="2"/>
  <c r="LCQ174" i="2"/>
  <c r="LCR174" i="2"/>
  <c r="LCS174" i="2"/>
  <c r="LCT174" i="2"/>
  <c r="LCU174" i="2"/>
  <c r="LCV174" i="2"/>
  <c r="LCW174" i="2"/>
  <c r="LCX174" i="2"/>
  <c r="LCY174" i="2"/>
  <c r="LCZ174" i="2"/>
  <c r="LDA174" i="2"/>
  <c r="LDB174" i="2"/>
  <c r="LDC174" i="2"/>
  <c r="LDD174" i="2"/>
  <c r="LDE174" i="2"/>
  <c r="LDF174" i="2"/>
  <c r="LDG174" i="2"/>
  <c r="LDH174" i="2"/>
  <c r="LDI174" i="2"/>
  <c r="LDJ174" i="2"/>
  <c r="LDK174" i="2"/>
  <c r="LDL174" i="2"/>
  <c r="LDM174" i="2"/>
  <c r="LDN174" i="2"/>
  <c r="LDO174" i="2"/>
  <c r="LDP174" i="2"/>
  <c r="LDQ174" i="2"/>
  <c r="LDR174" i="2"/>
  <c r="LDS174" i="2"/>
  <c r="LDT174" i="2"/>
  <c r="LDU174" i="2"/>
  <c r="LDV174" i="2"/>
  <c r="LDW174" i="2"/>
  <c r="LDX174" i="2"/>
  <c r="LDY174" i="2"/>
  <c r="LDZ174" i="2"/>
  <c r="LEA174" i="2"/>
  <c r="LEB174" i="2"/>
  <c r="LEC174" i="2"/>
  <c r="LED174" i="2"/>
  <c r="LEE174" i="2"/>
  <c r="LEF174" i="2"/>
  <c r="LEG174" i="2"/>
  <c r="LEH174" i="2"/>
  <c r="LEI174" i="2"/>
  <c r="LEJ174" i="2"/>
  <c r="LEK174" i="2"/>
  <c r="LEL174" i="2"/>
  <c r="LEM174" i="2"/>
  <c r="LEN174" i="2"/>
  <c r="LEO174" i="2"/>
  <c r="LEP174" i="2"/>
  <c r="LEQ174" i="2"/>
  <c r="LER174" i="2"/>
  <c r="LES174" i="2"/>
  <c r="LET174" i="2"/>
  <c r="LEU174" i="2"/>
  <c r="LEV174" i="2"/>
  <c r="LEW174" i="2"/>
  <c r="LEX174" i="2"/>
  <c r="LEY174" i="2"/>
  <c r="LEZ174" i="2"/>
  <c r="LFA174" i="2"/>
  <c r="LFB174" i="2"/>
  <c r="LFC174" i="2"/>
  <c r="LFD174" i="2"/>
  <c r="LFE174" i="2"/>
  <c r="LFF174" i="2"/>
  <c r="LFG174" i="2"/>
  <c r="LFH174" i="2"/>
  <c r="LFI174" i="2"/>
  <c r="LFJ174" i="2"/>
  <c r="LFK174" i="2"/>
  <c r="LFL174" i="2"/>
  <c r="LFM174" i="2"/>
  <c r="LFN174" i="2"/>
  <c r="LFO174" i="2"/>
  <c r="LFP174" i="2"/>
  <c r="LFQ174" i="2"/>
  <c r="LFR174" i="2"/>
  <c r="LFS174" i="2"/>
  <c r="LFT174" i="2"/>
  <c r="LFU174" i="2"/>
  <c r="LFV174" i="2"/>
  <c r="LFW174" i="2"/>
  <c r="LFX174" i="2"/>
  <c r="LFY174" i="2"/>
  <c r="LFZ174" i="2"/>
  <c r="LGA174" i="2"/>
  <c r="LGB174" i="2"/>
  <c r="LGC174" i="2"/>
  <c r="LGD174" i="2"/>
  <c r="LGE174" i="2"/>
  <c r="LGF174" i="2"/>
  <c r="LGG174" i="2"/>
  <c r="LGH174" i="2"/>
  <c r="LGI174" i="2"/>
  <c r="LGJ174" i="2"/>
  <c r="LGK174" i="2"/>
  <c r="LGL174" i="2"/>
  <c r="LGM174" i="2"/>
  <c r="LGN174" i="2"/>
  <c r="LGO174" i="2"/>
  <c r="LGP174" i="2"/>
  <c r="LGQ174" i="2"/>
  <c r="LGR174" i="2"/>
  <c r="LGS174" i="2"/>
  <c r="LGT174" i="2"/>
  <c r="LGU174" i="2"/>
  <c r="LGV174" i="2"/>
  <c r="LGW174" i="2"/>
  <c r="LGX174" i="2"/>
  <c r="LGY174" i="2"/>
  <c r="LGZ174" i="2"/>
  <c r="LHA174" i="2"/>
  <c r="LHB174" i="2"/>
  <c r="LHC174" i="2"/>
  <c r="LHD174" i="2"/>
  <c r="LHE174" i="2"/>
  <c r="LHF174" i="2"/>
  <c r="LHG174" i="2"/>
  <c r="LHH174" i="2"/>
  <c r="LHI174" i="2"/>
  <c r="LHJ174" i="2"/>
  <c r="LHK174" i="2"/>
  <c r="LHL174" i="2"/>
  <c r="LHM174" i="2"/>
  <c r="LHN174" i="2"/>
  <c r="LHO174" i="2"/>
  <c r="LHP174" i="2"/>
  <c r="LHQ174" i="2"/>
  <c r="LHR174" i="2"/>
  <c r="LHS174" i="2"/>
  <c r="LHT174" i="2"/>
  <c r="LHU174" i="2"/>
  <c r="LHV174" i="2"/>
  <c r="LHW174" i="2"/>
  <c r="LHX174" i="2"/>
  <c r="LHY174" i="2"/>
  <c r="LHZ174" i="2"/>
  <c r="LIA174" i="2"/>
  <c r="LIB174" i="2"/>
  <c r="LIC174" i="2"/>
  <c r="LID174" i="2"/>
  <c r="LIE174" i="2"/>
  <c r="LIF174" i="2"/>
  <c r="LIG174" i="2"/>
  <c r="LIH174" i="2"/>
  <c r="LII174" i="2"/>
  <c r="LIJ174" i="2"/>
  <c r="LIK174" i="2"/>
  <c r="LIL174" i="2"/>
  <c r="LIM174" i="2"/>
  <c r="LIN174" i="2"/>
  <c r="LIO174" i="2"/>
  <c r="LIP174" i="2"/>
  <c r="LIQ174" i="2"/>
  <c r="LIR174" i="2"/>
  <c r="LIS174" i="2"/>
  <c r="LIT174" i="2"/>
  <c r="LIU174" i="2"/>
  <c r="LIV174" i="2"/>
  <c r="LIW174" i="2"/>
  <c r="LIX174" i="2"/>
  <c r="LIY174" i="2"/>
  <c r="LIZ174" i="2"/>
  <c r="LJA174" i="2"/>
  <c r="LJB174" i="2"/>
  <c r="LJC174" i="2"/>
  <c r="LJD174" i="2"/>
  <c r="LJE174" i="2"/>
  <c r="LJF174" i="2"/>
  <c r="LJG174" i="2"/>
  <c r="LJH174" i="2"/>
  <c r="LJI174" i="2"/>
  <c r="LJJ174" i="2"/>
  <c r="LJK174" i="2"/>
  <c r="LJL174" i="2"/>
  <c r="LJM174" i="2"/>
  <c r="LJN174" i="2"/>
  <c r="LJO174" i="2"/>
  <c r="LJP174" i="2"/>
  <c r="LJQ174" i="2"/>
  <c r="LJR174" i="2"/>
  <c r="LJS174" i="2"/>
  <c r="LJT174" i="2"/>
  <c r="LJU174" i="2"/>
  <c r="LJV174" i="2"/>
  <c r="LJW174" i="2"/>
  <c r="LJX174" i="2"/>
  <c r="LJY174" i="2"/>
  <c r="LJZ174" i="2"/>
  <c r="LKA174" i="2"/>
  <c r="LKB174" i="2"/>
  <c r="LKC174" i="2"/>
  <c r="LKD174" i="2"/>
  <c r="LKE174" i="2"/>
  <c r="LKF174" i="2"/>
  <c r="LKG174" i="2"/>
  <c r="LKH174" i="2"/>
  <c r="LKI174" i="2"/>
  <c r="LKJ174" i="2"/>
  <c r="LKK174" i="2"/>
  <c r="LKL174" i="2"/>
  <c r="LKM174" i="2"/>
  <c r="LKN174" i="2"/>
  <c r="LKO174" i="2"/>
  <c r="LKP174" i="2"/>
  <c r="LKQ174" i="2"/>
  <c r="LKR174" i="2"/>
  <c r="LKS174" i="2"/>
  <c r="LKT174" i="2"/>
  <c r="LKU174" i="2"/>
  <c r="LKV174" i="2"/>
  <c r="LKW174" i="2"/>
  <c r="LKX174" i="2"/>
  <c r="LKY174" i="2"/>
  <c r="LKZ174" i="2"/>
  <c r="LLA174" i="2"/>
  <c r="LLB174" i="2"/>
  <c r="LLC174" i="2"/>
  <c r="LLD174" i="2"/>
  <c r="LLE174" i="2"/>
  <c r="LLF174" i="2"/>
  <c r="LLG174" i="2"/>
  <c r="LLH174" i="2"/>
  <c r="LLI174" i="2"/>
  <c r="LLJ174" i="2"/>
  <c r="LLK174" i="2"/>
  <c r="LLL174" i="2"/>
  <c r="LLM174" i="2"/>
  <c r="LLN174" i="2"/>
  <c r="LLO174" i="2"/>
  <c r="LLP174" i="2"/>
  <c r="LLQ174" i="2"/>
  <c r="LLR174" i="2"/>
  <c r="LLS174" i="2"/>
  <c r="LLT174" i="2"/>
  <c r="LLU174" i="2"/>
  <c r="LLV174" i="2"/>
  <c r="LLW174" i="2"/>
  <c r="LLX174" i="2"/>
  <c r="LLY174" i="2"/>
  <c r="LLZ174" i="2"/>
  <c r="LMA174" i="2"/>
  <c r="LMB174" i="2"/>
  <c r="LMC174" i="2"/>
  <c r="LMD174" i="2"/>
  <c r="LME174" i="2"/>
  <c r="LMF174" i="2"/>
  <c r="LMG174" i="2"/>
  <c r="LMH174" i="2"/>
  <c r="LMI174" i="2"/>
  <c r="LMJ174" i="2"/>
  <c r="LMK174" i="2"/>
  <c r="LML174" i="2"/>
  <c r="LMM174" i="2"/>
  <c r="LMN174" i="2"/>
  <c r="LMO174" i="2"/>
  <c r="LMP174" i="2"/>
  <c r="LMQ174" i="2"/>
  <c r="LMR174" i="2"/>
  <c r="LMS174" i="2"/>
  <c r="LMT174" i="2"/>
  <c r="LMU174" i="2"/>
  <c r="LMV174" i="2"/>
  <c r="LMW174" i="2"/>
  <c r="LMX174" i="2"/>
  <c r="LMY174" i="2"/>
  <c r="LMZ174" i="2"/>
  <c r="LNA174" i="2"/>
  <c r="LNB174" i="2"/>
  <c r="LNC174" i="2"/>
  <c r="LND174" i="2"/>
  <c r="LNE174" i="2"/>
  <c r="LNF174" i="2"/>
  <c r="LNG174" i="2"/>
  <c r="LNH174" i="2"/>
  <c r="LNI174" i="2"/>
  <c r="LNJ174" i="2"/>
  <c r="LNK174" i="2"/>
  <c r="LNL174" i="2"/>
  <c r="LNM174" i="2"/>
  <c r="LNN174" i="2"/>
  <c r="LNO174" i="2"/>
  <c r="LNP174" i="2"/>
  <c r="LNQ174" i="2"/>
  <c r="LNR174" i="2"/>
  <c r="LNS174" i="2"/>
  <c r="LNT174" i="2"/>
  <c r="LNU174" i="2"/>
  <c r="LNV174" i="2"/>
  <c r="LNW174" i="2"/>
  <c r="LNX174" i="2"/>
  <c r="LNY174" i="2"/>
  <c r="LNZ174" i="2"/>
  <c r="LOA174" i="2"/>
  <c r="LOB174" i="2"/>
  <c r="LOC174" i="2"/>
  <c r="LOD174" i="2"/>
  <c r="LOE174" i="2"/>
  <c r="LOF174" i="2"/>
  <c r="LOG174" i="2"/>
  <c r="LOH174" i="2"/>
  <c r="LOI174" i="2"/>
  <c r="LOJ174" i="2"/>
  <c r="LOK174" i="2"/>
  <c r="LOL174" i="2"/>
  <c r="LOM174" i="2"/>
  <c r="LON174" i="2"/>
  <c r="LOO174" i="2"/>
  <c r="LOP174" i="2"/>
  <c r="LOQ174" i="2"/>
  <c r="LOR174" i="2"/>
  <c r="LOS174" i="2"/>
  <c r="LOT174" i="2"/>
  <c r="LOU174" i="2"/>
  <c r="LOV174" i="2"/>
  <c r="LOW174" i="2"/>
  <c r="LOX174" i="2"/>
  <c r="LOY174" i="2"/>
  <c r="LOZ174" i="2"/>
  <c r="LPA174" i="2"/>
  <c r="LPB174" i="2"/>
  <c r="LPC174" i="2"/>
  <c r="LPD174" i="2"/>
  <c r="LPE174" i="2"/>
  <c r="LPF174" i="2"/>
  <c r="LPG174" i="2"/>
  <c r="LPH174" i="2"/>
  <c r="LPI174" i="2"/>
  <c r="LPJ174" i="2"/>
  <c r="LPK174" i="2"/>
  <c r="LPL174" i="2"/>
  <c r="LPM174" i="2"/>
  <c r="LPN174" i="2"/>
  <c r="LPO174" i="2"/>
  <c r="LPP174" i="2"/>
  <c r="LPQ174" i="2"/>
  <c r="LPR174" i="2"/>
  <c r="LPS174" i="2"/>
  <c r="LPT174" i="2"/>
  <c r="LPU174" i="2"/>
  <c r="LPV174" i="2"/>
  <c r="LPW174" i="2"/>
  <c r="LPX174" i="2"/>
  <c r="LPY174" i="2"/>
  <c r="LPZ174" i="2"/>
  <c r="LQA174" i="2"/>
  <c r="LQB174" i="2"/>
  <c r="LQC174" i="2"/>
  <c r="LQD174" i="2"/>
  <c r="LQE174" i="2"/>
  <c r="LQF174" i="2"/>
  <c r="LQG174" i="2"/>
  <c r="LQH174" i="2"/>
  <c r="LQI174" i="2"/>
  <c r="LQJ174" i="2"/>
  <c r="LQK174" i="2"/>
  <c r="LQL174" i="2"/>
  <c r="LQM174" i="2"/>
  <c r="LQN174" i="2"/>
  <c r="LQO174" i="2"/>
  <c r="LQP174" i="2"/>
  <c r="LQQ174" i="2"/>
  <c r="LQR174" i="2"/>
  <c r="LQS174" i="2"/>
  <c r="LQT174" i="2"/>
  <c r="LQU174" i="2"/>
  <c r="LQV174" i="2"/>
  <c r="LQW174" i="2"/>
  <c r="LQX174" i="2"/>
  <c r="LQY174" i="2"/>
  <c r="LQZ174" i="2"/>
  <c r="LRA174" i="2"/>
  <c r="LRB174" i="2"/>
  <c r="LRC174" i="2"/>
  <c r="LRD174" i="2"/>
  <c r="LRE174" i="2"/>
  <c r="LRF174" i="2"/>
  <c r="LRG174" i="2"/>
  <c r="LRH174" i="2"/>
  <c r="LRI174" i="2"/>
  <c r="LRJ174" i="2"/>
  <c r="LRK174" i="2"/>
  <c r="LRL174" i="2"/>
  <c r="LRM174" i="2"/>
  <c r="LRN174" i="2"/>
  <c r="LRO174" i="2"/>
  <c r="LRP174" i="2"/>
  <c r="LRQ174" i="2"/>
  <c r="LRR174" i="2"/>
  <c r="LRS174" i="2"/>
  <c r="LRT174" i="2"/>
  <c r="LRU174" i="2"/>
  <c r="LRV174" i="2"/>
  <c r="LRW174" i="2"/>
  <c r="LRX174" i="2"/>
  <c r="LRY174" i="2"/>
  <c r="LRZ174" i="2"/>
  <c r="LSA174" i="2"/>
  <c r="LSB174" i="2"/>
  <c r="LSC174" i="2"/>
  <c r="LSD174" i="2"/>
  <c r="LSE174" i="2"/>
  <c r="LSF174" i="2"/>
  <c r="LSG174" i="2"/>
  <c r="LSH174" i="2"/>
  <c r="LSI174" i="2"/>
  <c r="LSJ174" i="2"/>
  <c r="LSK174" i="2"/>
  <c r="LSL174" i="2"/>
  <c r="LSM174" i="2"/>
  <c r="LSN174" i="2"/>
  <c r="LSO174" i="2"/>
  <c r="LSP174" i="2"/>
  <c r="LSQ174" i="2"/>
  <c r="LSR174" i="2"/>
  <c r="LSS174" i="2"/>
  <c r="LST174" i="2"/>
  <c r="LSU174" i="2"/>
  <c r="LSV174" i="2"/>
  <c r="LSW174" i="2"/>
  <c r="LSX174" i="2"/>
  <c r="LSY174" i="2"/>
  <c r="LSZ174" i="2"/>
  <c r="LTA174" i="2"/>
  <c r="LTB174" i="2"/>
  <c r="LTC174" i="2"/>
  <c r="LTD174" i="2"/>
  <c r="LTE174" i="2"/>
  <c r="LTF174" i="2"/>
  <c r="LTG174" i="2"/>
  <c r="LTH174" i="2"/>
  <c r="LTI174" i="2"/>
  <c r="LTJ174" i="2"/>
  <c r="LTK174" i="2"/>
  <c r="LTL174" i="2"/>
  <c r="LTM174" i="2"/>
  <c r="LTN174" i="2"/>
  <c r="LTO174" i="2"/>
  <c r="LTP174" i="2"/>
  <c r="LTQ174" i="2"/>
  <c r="LTR174" i="2"/>
  <c r="LTS174" i="2"/>
  <c r="LTT174" i="2"/>
  <c r="LTU174" i="2"/>
  <c r="LTV174" i="2"/>
  <c r="LTW174" i="2"/>
  <c r="LTX174" i="2"/>
  <c r="LTY174" i="2"/>
  <c r="LTZ174" i="2"/>
  <c r="LUA174" i="2"/>
  <c r="LUB174" i="2"/>
  <c r="LUC174" i="2"/>
  <c r="LUD174" i="2"/>
  <c r="LUE174" i="2"/>
  <c r="LUF174" i="2"/>
  <c r="LUG174" i="2"/>
  <c r="LUH174" i="2"/>
  <c r="LUI174" i="2"/>
  <c r="LUJ174" i="2"/>
  <c r="LUK174" i="2"/>
  <c r="LUL174" i="2"/>
  <c r="LUM174" i="2"/>
  <c r="LUN174" i="2"/>
  <c r="LUO174" i="2"/>
  <c r="LUP174" i="2"/>
  <c r="LUQ174" i="2"/>
  <c r="LUR174" i="2"/>
  <c r="LUS174" i="2"/>
  <c r="LUT174" i="2"/>
  <c r="LUU174" i="2"/>
  <c r="LUV174" i="2"/>
  <c r="LUW174" i="2"/>
  <c r="LUX174" i="2"/>
  <c r="LUY174" i="2"/>
  <c r="LUZ174" i="2"/>
  <c r="LVA174" i="2"/>
  <c r="LVB174" i="2"/>
  <c r="LVC174" i="2"/>
  <c r="LVD174" i="2"/>
  <c r="LVE174" i="2"/>
  <c r="LVF174" i="2"/>
  <c r="LVG174" i="2"/>
  <c r="LVH174" i="2"/>
  <c r="LVI174" i="2"/>
  <c r="LVJ174" i="2"/>
  <c r="LVK174" i="2"/>
  <c r="LVL174" i="2"/>
  <c r="LVM174" i="2"/>
  <c r="LVN174" i="2"/>
  <c r="LVO174" i="2"/>
  <c r="LVP174" i="2"/>
  <c r="LVQ174" i="2"/>
  <c r="LVR174" i="2"/>
  <c r="LVS174" i="2"/>
  <c r="LVT174" i="2"/>
  <c r="LVU174" i="2"/>
  <c r="LVV174" i="2"/>
  <c r="LVW174" i="2"/>
  <c r="LVX174" i="2"/>
  <c r="LVY174" i="2"/>
  <c r="LVZ174" i="2"/>
  <c r="LWA174" i="2"/>
  <c r="LWB174" i="2"/>
  <c r="LWC174" i="2"/>
  <c r="LWD174" i="2"/>
  <c r="LWE174" i="2"/>
  <c r="LWF174" i="2"/>
  <c r="LWG174" i="2"/>
  <c r="LWH174" i="2"/>
  <c r="LWI174" i="2"/>
  <c r="LWJ174" i="2"/>
  <c r="LWK174" i="2"/>
  <c r="LWL174" i="2"/>
  <c r="LWM174" i="2"/>
  <c r="LWN174" i="2"/>
  <c r="LWO174" i="2"/>
  <c r="LWP174" i="2"/>
  <c r="LWQ174" i="2"/>
  <c r="LWR174" i="2"/>
  <c r="LWS174" i="2"/>
  <c r="LWT174" i="2"/>
  <c r="LWU174" i="2"/>
  <c r="LWV174" i="2"/>
  <c r="LWW174" i="2"/>
  <c r="LWX174" i="2"/>
  <c r="LWY174" i="2"/>
  <c r="LWZ174" i="2"/>
  <c r="LXA174" i="2"/>
  <c r="LXB174" i="2"/>
  <c r="LXC174" i="2"/>
  <c r="LXD174" i="2"/>
  <c r="LXE174" i="2"/>
  <c r="LXF174" i="2"/>
  <c r="LXG174" i="2"/>
  <c r="LXH174" i="2"/>
  <c r="LXI174" i="2"/>
  <c r="LXJ174" i="2"/>
  <c r="LXK174" i="2"/>
  <c r="LXL174" i="2"/>
  <c r="LXM174" i="2"/>
  <c r="LXN174" i="2"/>
  <c r="LXO174" i="2"/>
  <c r="LXP174" i="2"/>
  <c r="LXQ174" i="2"/>
  <c r="LXR174" i="2"/>
  <c r="LXS174" i="2"/>
  <c r="LXT174" i="2"/>
  <c r="LXU174" i="2"/>
  <c r="LXV174" i="2"/>
  <c r="LXW174" i="2"/>
  <c r="LXX174" i="2"/>
  <c r="LXY174" i="2"/>
  <c r="LXZ174" i="2"/>
  <c r="LYA174" i="2"/>
  <c r="LYB174" i="2"/>
  <c r="LYC174" i="2"/>
  <c r="LYD174" i="2"/>
  <c r="LYE174" i="2"/>
  <c r="LYF174" i="2"/>
  <c r="LYG174" i="2"/>
  <c r="LYH174" i="2"/>
  <c r="LYI174" i="2"/>
  <c r="LYJ174" i="2"/>
  <c r="LYK174" i="2"/>
  <c r="LYL174" i="2"/>
  <c r="LYM174" i="2"/>
  <c r="LYN174" i="2"/>
  <c r="LYO174" i="2"/>
  <c r="LYP174" i="2"/>
  <c r="LYQ174" i="2"/>
  <c r="LYR174" i="2"/>
  <c r="LYS174" i="2"/>
  <c r="LYT174" i="2"/>
  <c r="LYU174" i="2"/>
  <c r="LYV174" i="2"/>
  <c r="LYW174" i="2"/>
  <c r="LYX174" i="2"/>
  <c r="LYY174" i="2"/>
  <c r="LYZ174" i="2"/>
  <c r="LZA174" i="2"/>
  <c r="LZB174" i="2"/>
  <c r="LZC174" i="2"/>
  <c r="LZD174" i="2"/>
  <c r="LZE174" i="2"/>
  <c r="LZF174" i="2"/>
  <c r="LZG174" i="2"/>
  <c r="LZH174" i="2"/>
  <c r="LZI174" i="2"/>
  <c r="LZJ174" i="2"/>
  <c r="LZK174" i="2"/>
  <c r="LZL174" i="2"/>
  <c r="LZM174" i="2"/>
  <c r="LZN174" i="2"/>
  <c r="LZO174" i="2"/>
  <c r="LZP174" i="2"/>
  <c r="LZQ174" i="2"/>
  <c r="LZR174" i="2"/>
  <c r="LZS174" i="2"/>
  <c r="LZT174" i="2"/>
  <c r="LZU174" i="2"/>
  <c r="LZV174" i="2"/>
  <c r="LZW174" i="2"/>
  <c r="LZX174" i="2"/>
  <c r="LZY174" i="2"/>
  <c r="LZZ174" i="2"/>
  <c r="MAA174" i="2"/>
  <c r="MAB174" i="2"/>
  <c r="MAC174" i="2"/>
  <c r="MAD174" i="2"/>
  <c r="MAE174" i="2"/>
  <c r="MAF174" i="2"/>
  <c r="MAG174" i="2"/>
  <c r="MAH174" i="2"/>
  <c r="MAI174" i="2"/>
  <c r="MAJ174" i="2"/>
  <c r="MAK174" i="2"/>
  <c r="MAL174" i="2"/>
  <c r="MAM174" i="2"/>
  <c r="MAN174" i="2"/>
  <c r="MAO174" i="2"/>
  <c r="MAP174" i="2"/>
  <c r="MAQ174" i="2"/>
  <c r="MAR174" i="2"/>
  <c r="MAS174" i="2"/>
  <c r="MAT174" i="2"/>
  <c r="MAU174" i="2"/>
  <c r="MAV174" i="2"/>
  <c r="MAW174" i="2"/>
  <c r="MAX174" i="2"/>
  <c r="MAY174" i="2"/>
  <c r="MAZ174" i="2"/>
  <c r="MBA174" i="2"/>
  <c r="MBB174" i="2"/>
  <c r="MBC174" i="2"/>
  <c r="MBD174" i="2"/>
  <c r="MBE174" i="2"/>
  <c r="MBF174" i="2"/>
  <c r="MBG174" i="2"/>
  <c r="MBH174" i="2"/>
  <c r="MBI174" i="2"/>
  <c r="MBJ174" i="2"/>
  <c r="MBK174" i="2"/>
  <c r="MBL174" i="2"/>
  <c r="MBM174" i="2"/>
  <c r="MBN174" i="2"/>
  <c r="MBO174" i="2"/>
  <c r="MBP174" i="2"/>
  <c r="MBQ174" i="2"/>
  <c r="MBR174" i="2"/>
  <c r="MBS174" i="2"/>
  <c r="MBT174" i="2"/>
  <c r="MBU174" i="2"/>
  <c r="MBV174" i="2"/>
  <c r="MBW174" i="2"/>
  <c r="MBX174" i="2"/>
  <c r="MBY174" i="2"/>
  <c r="MBZ174" i="2"/>
  <c r="MCA174" i="2"/>
  <c r="MCB174" i="2"/>
  <c r="MCC174" i="2"/>
  <c r="MCD174" i="2"/>
  <c r="MCE174" i="2"/>
  <c r="MCF174" i="2"/>
  <c r="MCG174" i="2"/>
  <c r="MCH174" i="2"/>
  <c r="MCI174" i="2"/>
  <c r="MCJ174" i="2"/>
  <c r="MCK174" i="2"/>
  <c r="MCL174" i="2"/>
  <c r="MCM174" i="2"/>
  <c r="MCN174" i="2"/>
  <c r="MCO174" i="2"/>
  <c r="MCP174" i="2"/>
  <c r="MCQ174" i="2"/>
  <c r="MCR174" i="2"/>
  <c r="MCS174" i="2"/>
  <c r="MCT174" i="2"/>
  <c r="MCU174" i="2"/>
  <c r="MCV174" i="2"/>
  <c r="MCW174" i="2"/>
  <c r="MCX174" i="2"/>
  <c r="MCY174" i="2"/>
  <c r="MCZ174" i="2"/>
  <c r="MDA174" i="2"/>
  <c r="MDB174" i="2"/>
  <c r="MDC174" i="2"/>
  <c r="MDD174" i="2"/>
  <c r="MDE174" i="2"/>
  <c r="MDF174" i="2"/>
  <c r="MDG174" i="2"/>
  <c r="MDH174" i="2"/>
  <c r="MDI174" i="2"/>
  <c r="MDJ174" i="2"/>
  <c r="MDK174" i="2"/>
  <c r="MDL174" i="2"/>
  <c r="MDM174" i="2"/>
  <c r="MDN174" i="2"/>
  <c r="MDO174" i="2"/>
  <c r="MDP174" i="2"/>
  <c r="MDQ174" i="2"/>
  <c r="MDR174" i="2"/>
  <c r="MDS174" i="2"/>
  <c r="MDT174" i="2"/>
  <c r="MDU174" i="2"/>
  <c r="MDV174" i="2"/>
  <c r="MDW174" i="2"/>
  <c r="MDX174" i="2"/>
  <c r="MDY174" i="2"/>
  <c r="MDZ174" i="2"/>
  <c r="MEA174" i="2"/>
  <c r="MEB174" i="2"/>
  <c r="MEC174" i="2"/>
  <c r="MED174" i="2"/>
  <c r="MEE174" i="2"/>
  <c r="MEF174" i="2"/>
  <c r="MEG174" i="2"/>
  <c r="MEH174" i="2"/>
  <c r="MEI174" i="2"/>
  <c r="MEJ174" i="2"/>
  <c r="MEK174" i="2"/>
  <c r="MEL174" i="2"/>
  <c r="MEM174" i="2"/>
  <c r="MEN174" i="2"/>
  <c r="MEO174" i="2"/>
  <c r="MEP174" i="2"/>
  <c r="MEQ174" i="2"/>
  <c r="MER174" i="2"/>
  <c r="MES174" i="2"/>
  <c r="MET174" i="2"/>
  <c r="MEU174" i="2"/>
  <c r="MEV174" i="2"/>
  <c r="MEW174" i="2"/>
  <c r="MEX174" i="2"/>
  <c r="MEY174" i="2"/>
  <c r="MEZ174" i="2"/>
  <c r="MFA174" i="2"/>
  <c r="MFB174" i="2"/>
  <c r="MFC174" i="2"/>
  <c r="MFD174" i="2"/>
  <c r="MFE174" i="2"/>
  <c r="MFF174" i="2"/>
  <c r="MFG174" i="2"/>
  <c r="MFH174" i="2"/>
  <c r="MFI174" i="2"/>
  <c r="MFJ174" i="2"/>
  <c r="MFK174" i="2"/>
  <c r="MFL174" i="2"/>
  <c r="MFM174" i="2"/>
  <c r="MFN174" i="2"/>
  <c r="MFO174" i="2"/>
  <c r="MFP174" i="2"/>
  <c r="MFQ174" i="2"/>
  <c r="MFR174" i="2"/>
  <c r="MFS174" i="2"/>
  <c r="MFT174" i="2"/>
  <c r="MFU174" i="2"/>
  <c r="MFV174" i="2"/>
  <c r="MFW174" i="2"/>
  <c r="MFX174" i="2"/>
  <c r="MFY174" i="2"/>
  <c r="MFZ174" i="2"/>
  <c r="MGA174" i="2"/>
  <c r="MGB174" i="2"/>
  <c r="MGC174" i="2"/>
  <c r="MGD174" i="2"/>
  <c r="MGE174" i="2"/>
  <c r="MGF174" i="2"/>
  <c r="MGG174" i="2"/>
  <c r="MGH174" i="2"/>
  <c r="MGI174" i="2"/>
  <c r="MGJ174" i="2"/>
  <c r="MGK174" i="2"/>
  <c r="MGL174" i="2"/>
  <c r="MGM174" i="2"/>
  <c r="MGN174" i="2"/>
  <c r="MGO174" i="2"/>
  <c r="MGP174" i="2"/>
  <c r="MGQ174" i="2"/>
  <c r="MGR174" i="2"/>
  <c r="MGS174" i="2"/>
  <c r="MGT174" i="2"/>
  <c r="MGU174" i="2"/>
  <c r="MGV174" i="2"/>
  <c r="MGW174" i="2"/>
  <c r="MGX174" i="2"/>
  <c r="MGY174" i="2"/>
  <c r="MGZ174" i="2"/>
  <c r="MHA174" i="2"/>
  <c r="MHB174" i="2"/>
  <c r="MHC174" i="2"/>
  <c r="MHD174" i="2"/>
  <c r="MHE174" i="2"/>
  <c r="MHF174" i="2"/>
  <c r="MHG174" i="2"/>
  <c r="MHH174" i="2"/>
  <c r="MHI174" i="2"/>
  <c r="MHJ174" i="2"/>
  <c r="MHK174" i="2"/>
  <c r="MHL174" i="2"/>
  <c r="MHM174" i="2"/>
  <c r="MHN174" i="2"/>
  <c r="MHO174" i="2"/>
  <c r="MHP174" i="2"/>
  <c r="MHQ174" i="2"/>
  <c r="MHR174" i="2"/>
  <c r="MHS174" i="2"/>
  <c r="MHT174" i="2"/>
  <c r="MHU174" i="2"/>
  <c r="MHV174" i="2"/>
  <c r="MHW174" i="2"/>
  <c r="MHX174" i="2"/>
  <c r="MHY174" i="2"/>
  <c r="MHZ174" i="2"/>
  <c r="MIA174" i="2"/>
  <c r="MIB174" i="2"/>
  <c r="MIC174" i="2"/>
  <c r="MID174" i="2"/>
  <c r="MIE174" i="2"/>
  <c r="MIF174" i="2"/>
  <c r="MIG174" i="2"/>
  <c r="MIH174" i="2"/>
  <c r="MII174" i="2"/>
  <c r="MIJ174" i="2"/>
  <c r="MIK174" i="2"/>
  <c r="MIL174" i="2"/>
  <c r="MIM174" i="2"/>
  <c r="MIN174" i="2"/>
  <c r="MIO174" i="2"/>
  <c r="MIP174" i="2"/>
  <c r="MIQ174" i="2"/>
  <c r="MIR174" i="2"/>
  <c r="MIS174" i="2"/>
  <c r="MIT174" i="2"/>
  <c r="MIU174" i="2"/>
  <c r="MIV174" i="2"/>
  <c r="MIW174" i="2"/>
  <c r="MIX174" i="2"/>
  <c r="MIY174" i="2"/>
  <c r="MIZ174" i="2"/>
  <c r="MJA174" i="2"/>
  <c r="MJB174" i="2"/>
  <c r="MJC174" i="2"/>
  <c r="MJD174" i="2"/>
  <c r="MJE174" i="2"/>
  <c r="MJF174" i="2"/>
  <c r="MJG174" i="2"/>
  <c r="MJH174" i="2"/>
  <c r="MJI174" i="2"/>
  <c r="MJJ174" i="2"/>
  <c r="MJK174" i="2"/>
  <c r="MJL174" i="2"/>
  <c r="MJM174" i="2"/>
  <c r="MJN174" i="2"/>
  <c r="MJO174" i="2"/>
  <c r="MJP174" i="2"/>
  <c r="MJQ174" i="2"/>
  <c r="MJR174" i="2"/>
  <c r="MJS174" i="2"/>
  <c r="MJT174" i="2"/>
  <c r="MJU174" i="2"/>
  <c r="MJV174" i="2"/>
  <c r="MJW174" i="2"/>
  <c r="MJX174" i="2"/>
  <c r="MJY174" i="2"/>
  <c r="MJZ174" i="2"/>
  <c r="MKA174" i="2"/>
  <c r="MKB174" i="2"/>
  <c r="MKC174" i="2"/>
  <c r="MKD174" i="2"/>
  <c r="MKE174" i="2"/>
  <c r="MKF174" i="2"/>
  <c r="MKG174" i="2"/>
  <c r="MKH174" i="2"/>
  <c r="MKI174" i="2"/>
  <c r="MKJ174" i="2"/>
  <c r="MKK174" i="2"/>
  <c r="MKL174" i="2"/>
  <c r="MKM174" i="2"/>
  <c r="MKN174" i="2"/>
  <c r="MKO174" i="2"/>
  <c r="MKP174" i="2"/>
  <c r="MKQ174" i="2"/>
  <c r="MKR174" i="2"/>
  <c r="MKS174" i="2"/>
  <c r="MKT174" i="2"/>
  <c r="MKU174" i="2"/>
  <c r="MKV174" i="2"/>
  <c r="MKW174" i="2"/>
  <c r="MKX174" i="2"/>
  <c r="MKY174" i="2"/>
  <c r="MKZ174" i="2"/>
  <c r="MLA174" i="2"/>
  <c r="MLB174" i="2"/>
  <c r="MLC174" i="2"/>
  <c r="MLD174" i="2"/>
  <c r="MLE174" i="2"/>
  <c r="MLF174" i="2"/>
  <c r="MLG174" i="2"/>
  <c r="MLH174" i="2"/>
  <c r="MLI174" i="2"/>
  <c r="MLJ174" i="2"/>
  <c r="MLK174" i="2"/>
  <c r="MLL174" i="2"/>
  <c r="MLM174" i="2"/>
  <c r="MLN174" i="2"/>
  <c r="MLO174" i="2"/>
  <c r="MLP174" i="2"/>
  <c r="MLQ174" i="2"/>
  <c r="MLR174" i="2"/>
  <c r="MLS174" i="2"/>
  <c r="MLT174" i="2"/>
  <c r="MLU174" i="2"/>
  <c r="MLV174" i="2"/>
  <c r="MLW174" i="2"/>
  <c r="MLX174" i="2"/>
  <c r="MLY174" i="2"/>
  <c r="MLZ174" i="2"/>
  <c r="MMA174" i="2"/>
  <c r="MMB174" i="2"/>
  <c r="MMC174" i="2"/>
  <c r="MMD174" i="2"/>
  <c r="MME174" i="2"/>
  <c r="MMF174" i="2"/>
  <c r="MMG174" i="2"/>
  <c r="MMH174" i="2"/>
  <c r="MMI174" i="2"/>
  <c r="MMJ174" i="2"/>
  <c r="MMK174" i="2"/>
  <c r="MML174" i="2"/>
  <c r="MMM174" i="2"/>
  <c r="MMN174" i="2"/>
  <c r="MMO174" i="2"/>
  <c r="MMP174" i="2"/>
  <c r="MMQ174" i="2"/>
  <c r="MMR174" i="2"/>
  <c r="MMS174" i="2"/>
  <c r="MMT174" i="2"/>
  <c r="MMU174" i="2"/>
  <c r="MMV174" i="2"/>
  <c r="MMW174" i="2"/>
  <c r="MMX174" i="2"/>
  <c r="MMY174" i="2"/>
  <c r="MMZ174" i="2"/>
  <c r="MNA174" i="2"/>
  <c r="MNB174" i="2"/>
  <c r="MNC174" i="2"/>
  <c r="MND174" i="2"/>
  <c r="MNE174" i="2"/>
  <c r="MNF174" i="2"/>
  <c r="MNG174" i="2"/>
  <c r="MNH174" i="2"/>
  <c r="MNI174" i="2"/>
  <c r="MNJ174" i="2"/>
  <c r="MNK174" i="2"/>
  <c r="MNL174" i="2"/>
  <c r="MNM174" i="2"/>
  <c r="MNN174" i="2"/>
  <c r="MNO174" i="2"/>
  <c r="MNP174" i="2"/>
  <c r="MNQ174" i="2"/>
  <c r="MNR174" i="2"/>
  <c r="MNS174" i="2"/>
  <c r="MNT174" i="2"/>
  <c r="MNU174" i="2"/>
  <c r="MNV174" i="2"/>
  <c r="MNW174" i="2"/>
  <c r="MNX174" i="2"/>
  <c r="MNY174" i="2"/>
  <c r="MNZ174" i="2"/>
  <c r="MOA174" i="2"/>
  <c r="MOB174" i="2"/>
  <c r="MOC174" i="2"/>
  <c r="MOD174" i="2"/>
  <c r="MOE174" i="2"/>
  <c r="MOF174" i="2"/>
  <c r="MOG174" i="2"/>
  <c r="MOH174" i="2"/>
  <c r="MOI174" i="2"/>
  <c r="MOJ174" i="2"/>
  <c r="MOK174" i="2"/>
  <c r="MOL174" i="2"/>
  <c r="MOM174" i="2"/>
  <c r="MON174" i="2"/>
  <c r="MOO174" i="2"/>
  <c r="MOP174" i="2"/>
  <c r="MOQ174" i="2"/>
  <c r="MOR174" i="2"/>
  <c r="MOS174" i="2"/>
  <c r="MOT174" i="2"/>
  <c r="MOU174" i="2"/>
  <c r="MOV174" i="2"/>
  <c r="MOW174" i="2"/>
  <c r="MOX174" i="2"/>
  <c r="MOY174" i="2"/>
  <c r="MOZ174" i="2"/>
  <c r="MPA174" i="2"/>
  <c r="MPB174" i="2"/>
  <c r="MPC174" i="2"/>
  <c r="MPD174" i="2"/>
  <c r="MPE174" i="2"/>
  <c r="MPF174" i="2"/>
  <c r="MPG174" i="2"/>
  <c r="MPH174" i="2"/>
  <c r="MPI174" i="2"/>
  <c r="MPJ174" i="2"/>
  <c r="MPK174" i="2"/>
  <c r="MPL174" i="2"/>
  <c r="MPM174" i="2"/>
  <c r="MPN174" i="2"/>
  <c r="MPO174" i="2"/>
  <c r="MPP174" i="2"/>
  <c r="MPQ174" i="2"/>
  <c r="MPR174" i="2"/>
  <c r="MPS174" i="2"/>
  <c r="MPT174" i="2"/>
  <c r="MPU174" i="2"/>
  <c r="MPV174" i="2"/>
  <c r="MPW174" i="2"/>
  <c r="MPX174" i="2"/>
  <c r="MPY174" i="2"/>
  <c r="MPZ174" i="2"/>
  <c r="MQA174" i="2"/>
  <c r="MQB174" i="2"/>
  <c r="MQC174" i="2"/>
  <c r="MQD174" i="2"/>
  <c r="MQE174" i="2"/>
  <c r="MQF174" i="2"/>
  <c r="MQG174" i="2"/>
  <c r="MQH174" i="2"/>
  <c r="MQI174" i="2"/>
  <c r="MQJ174" i="2"/>
  <c r="MQK174" i="2"/>
  <c r="MQL174" i="2"/>
  <c r="MQM174" i="2"/>
  <c r="MQN174" i="2"/>
  <c r="MQO174" i="2"/>
  <c r="MQP174" i="2"/>
  <c r="MQQ174" i="2"/>
  <c r="MQR174" i="2"/>
  <c r="MQS174" i="2"/>
  <c r="MQT174" i="2"/>
  <c r="MQU174" i="2"/>
  <c r="MQV174" i="2"/>
  <c r="MQW174" i="2"/>
  <c r="MQX174" i="2"/>
  <c r="MQY174" i="2"/>
  <c r="MQZ174" i="2"/>
  <c r="MRA174" i="2"/>
  <c r="MRB174" i="2"/>
  <c r="MRC174" i="2"/>
  <c r="MRD174" i="2"/>
  <c r="MRE174" i="2"/>
  <c r="MRF174" i="2"/>
  <c r="MRG174" i="2"/>
  <c r="MRH174" i="2"/>
  <c r="MRI174" i="2"/>
  <c r="MRJ174" i="2"/>
  <c r="MRK174" i="2"/>
  <c r="MRL174" i="2"/>
  <c r="MRM174" i="2"/>
  <c r="MRN174" i="2"/>
  <c r="MRO174" i="2"/>
  <c r="MRP174" i="2"/>
  <c r="MRQ174" i="2"/>
  <c r="MRR174" i="2"/>
  <c r="MRS174" i="2"/>
  <c r="MRT174" i="2"/>
  <c r="MRU174" i="2"/>
  <c r="MRV174" i="2"/>
  <c r="MRW174" i="2"/>
  <c r="MRX174" i="2"/>
  <c r="MRY174" i="2"/>
  <c r="MRZ174" i="2"/>
  <c r="MSA174" i="2"/>
  <c r="MSB174" i="2"/>
  <c r="MSC174" i="2"/>
  <c r="MSD174" i="2"/>
  <c r="MSE174" i="2"/>
  <c r="MSF174" i="2"/>
  <c r="MSG174" i="2"/>
  <c r="MSH174" i="2"/>
  <c r="MSI174" i="2"/>
  <c r="MSJ174" i="2"/>
  <c r="MSK174" i="2"/>
  <c r="MSL174" i="2"/>
  <c r="MSM174" i="2"/>
  <c r="MSN174" i="2"/>
  <c r="MSO174" i="2"/>
  <c r="MSP174" i="2"/>
  <c r="MSQ174" i="2"/>
  <c r="MSR174" i="2"/>
  <c r="MSS174" i="2"/>
  <c r="MST174" i="2"/>
  <c r="MSU174" i="2"/>
  <c r="MSV174" i="2"/>
  <c r="MSW174" i="2"/>
  <c r="MSX174" i="2"/>
  <c r="MSY174" i="2"/>
  <c r="MSZ174" i="2"/>
  <c r="MTA174" i="2"/>
  <c r="MTB174" i="2"/>
  <c r="MTC174" i="2"/>
  <c r="MTD174" i="2"/>
  <c r="MTE174" i="2"/>
  <c r="MTF174" i="2"/>
  <c r="MTG174" i="2"/>
  <c r="MTH174" i="2"/>
  <c r="MTI174" i="2"/>
  <c r="MTJ174" i="2"/>
  <c r="MTK174" i="2"/>
  <c r="MTL174" i="2"/>
  <c r="MTM174" i="2"/>
  <c r="MTN174" i="2"/>
  <c r="MTO174" i="2"/>
  <c r="MTP174" i="2"/>
  <c r="MTQ174" i="2"/>
  <c r="MTR174" i="2"/>
  <c r="MTS174" i="2"/>
  <c r="MTT174" i="2"/>
  <c r="MTU174" i="2"/>
  <c r="MTV174" i="2"/>
  <c r="MTW174" i="2"/>
  <c r="MTX174" i="2"/>
  <c r="MTY174" i="2"/>
  <c r="MTZ174" i="2"/>
  <c r="MUA174" i="2"/>
  <c r="MUB174" i="2"/>
  <c r="MUC174" i="2"/>
  <c r="MUD174" i="2"/>
  <c r="MUE174" i="2"/>
  <c r="MUF174" i="2"/>
  <c r="MUG174" i="2"/>
  <c r="MUH174" i="2"/>
  <c r="MUI174" i="2"/>
  <c r="MUJ174" i="2"/>
  <c r="MUK174" i="2"/>
  <c r="MUL174" i="2"/>
  <c r="MUM174" i="2"/>
  <c r="MUN174" i="2"/>
  <c r="MUO174" i="2"/>
  <c r="MUP174" i="2"/>
  <c r="MUQ174" i="2"/>
  <c r="MUR174" i="2"/>
  <c r="MUS174" i="2"/>
  <c r="MUT174" i="2"/>
  <c r="MUU174" i="2"/>
  <c r="MUV174" i="2"/>
  <c r="MUW174" i="2"/>
  <c r="MUX174" i="2"/>
  <c r="MUY174" i="2"/>
  <c r="MUZ174" i="2"/>
  <c r="MVA174" i="2"/>
  <c r="MVB174" i="2"/>
  <c r="MVC174" i="2"/>
  <c r="MVD174" i="2"/>
  <c r="MVE174" i="2"/>
  <c r="MVF174" i="2"/>
  <c r="MVG174" i="2"/>
  <c r="MVH174" i="2"/>
  <c r="MVI174" i="2"/>
  <c r="MVJ174" i="2"/>
  <c r="MVK174" i="2"/>
  <c r="MVL174" i="2"/>
  <c r="MVM174" i="2"/>
  <c r="MVN174" i="2"/>
  <c r="MVO174" i="2"/>
  <c r="MVP174" i="2"/>
  <c r="MVQ174" i="2"/>
  <c r="MVR174" i="2"/>
  <c r="MVS174" i="2"/>
  <c r="MVT174" i="2"/>
  <c r="MVU174" i="2"/>
  <c r="MVV174" i="2"/>
  <c r="MVW174" i="2"/>
  <c r="MVX174" i="2"/>
  <c r="MVY174" i="2"/>
  <c r="MVZ174" i="2"/>
  <c r="MWA174" i="2"/>
  <c r="MWB174" i="2"/>
  <c r="MWC174" i="2"/>
  <c r="MWD174" i="2"/>
  <c r="MWE174" i="2"/>
  <c r="MWF174" i="2"/>
  <c r="MWG174" i="2"/>
  <c r="MWH174" i="2"/>
  <c r="MWI174" i="2"/>
  <c r="MWJ174" i="2"/>
  <c r="MWK174" i="2"/>
  <c r="MWL174" i="2"/>
  <c r="MWM174" i="2"/>
  <c r="MWN174" i="2"/>
  <c r="MWO174" i="2"/>
  <c r="MWP174" i="2"/>
  <c r="MWQ174" i="2"/>
  <c r="MWR174" i="2"/>
  <c r="MWS174" i="2"/>
  <c r="MWT174" i="2"/>
  <c r="MWU174" i="2"/>
  <c r="MWV174" i="2"/>
  <c r="MWW174" i="2"/>
  <c r="MWX174" i="2"/>
  <c r="MWY174" i="2"/>
  <c r="MWZ174" i="2"/>
  <c r="MXA174" i="2"/>
  <c r="MXB174" i="2"/>
  <c r="MXC174" i="2"/>
  <c r="MXD174" i="2"/>
  <c r="MXE174" i="2"/>
  <c r="MXF174" i="2"/>
  <c r="MXG174" i="2"/>
  <c r="MXH174" i="2"/>
  <c r="MXI174" i="2"/>
  <c r="MXJ174" i="2"/>
  <c r="MXK174" i="2"/>
  <c r="MXL174" i="2"/>
  <c r="MXM174" i="2"/>
  <c r="MXN174" i="2"/>
  <c r="MXO174" i="2"/>
  <c r="MXP174" i="2"/>
  <c r="MXQ174" i="2"/>
  <c r="MXR174" i="2"/>
  <c r="MXS174" i="2"/>
  <c r="MXT174" i="2"/>
  <c r="MXU174" i="2"/>
  <c r="MXV174" i="2"/>
  <c r="MXW174" i="2"/>
  <c r="MXX174" i="2"/>
  <c r="MXY174" i="2"/>
  <c r="MXZ174" i="2"/>
  <c r="MYA174" i="2"/>
  <c r="MYB174" i="2"/>
  <c r="MYC174" i="2"/>
  <c r="MYD174" i="2"/>
  <c r="MYE174" i="2"/>
  <c r="MYF174" i="2"/>
  <c r="MYG174" i="2"/>
  <c r="MYH174" i="2"/>
  <c r="MYI174" i="2"/>
  <c r="MYJ174" i="2"/>
  <c r="MYK174" i="2"/>
  <c r="MYL174" i="2"/>
  <c r="MYM174" i="2"/>
  <c r="MYN174" i="2"/>
  <c r="MYO174" i="2"/>
  <c r="MYP174" i="2"/>
  <c r="MYQ174" i="2"/>
  <c r="MYR174" i="2"/>
  <c r="MYS174" i="2"/>
  <c r="MYT174" i="2"/>
  <c r="MYU174" i="2"/>
  <c r="MYV174" i="2"/>
  <c r="MYW174" i="2"/>
  <c r="MYX174" i="2"/>
  <c r="MYY174" i="2"/>
  <c r="MYZ174" i="2"/>
  <c r="MZA174" i="2"/>
  <c r="MZB174" i="2"/>
  <c r="MZC174" i="2"/>
  <c r="MZD174" i="2"/>
  <c r="MZE174" i="2"/>
  <c r="MZF174" i="2"/>
  <c r="MZG174" i="2"/>
  <c r="MZH174" i="2"/>
  <c r="MZI174" i="2"/>
  <c r="MZJ174" i="2"/>
  <c r="MZK174" i="2"/>
  <c r="MZL174" i="2"/>
  <c r="MZM174" i="2"/>
  <c r="MZN174" i="2"/>
  <c r="MZO174" i="2"/>
  <c r="MZP174" i="2"/>
  <c r="MZQ174" i="2"/>
  <c r="MZR174" i="2"/>
  <c r="MZS174" i="2"/>
  <c r="MZT174" i="2"/>
  <c r="MZU174" i="2"/>
  <c r="MZV174" i="2"/>
  <c r="MZW174" i="2"/>
  <c r="MZX174" i="2"/>
  <c r="MZY174" i="2"/>
  <c r="MZZ174" i="2"/>
  <c r="NAA174" i="2"/>
  <c r="NAB174" i="2"/>
  <c r="NAC174" i="2"/>
  <c r="NAD174" i="2"/>
  <c r="NAE174" i="2"/>
  <c r="NAF174" i="2"/>
  <c r="NAG174" i="2"/>
  <c r="NAH174" i="2"/>
  <c r="NAI174" i="2"/>
  <c r="NAJ174" i="2"/>
  <c r="NAK174" i="2"/>
  <c r="NAL174" i="2"/>
  <c r="NAM174" i="2"/>
  <c r="NAN174" i="2"/>
  <c r="NAO174" i="2"/>
  <c r="NAP174" i="2"/>
  <c r="NAQ174" i="2"/>
  <c r="NAR174" i="2"/>
  <c r="NAS174" i="2"/>
  <c r="NAT174" i="2"/>
  <c r="NAU174" i="2"/>
  <c r="NAV174" i="2"/>
  <c r="NAW174" i="2"/>
  <c r="NAX174" i="2"/>
  <c r="NAY174" i="2"/>
  <c r="NAZ174" i="2"/>
  <c r="NBA174" i="2"/>
  <c r="NBB174" i="2"/>
  <c r="NBC174" i="2"/>
  <c r="NBD174" i="2"/>
  <c r="NBE174" i="2"/>
  <c r="NBF174" i="2"/>
  <c r="NBG174" i="2"/>
  <c r="NBH174" i="2"/>
  <c r="NBI174" i="2"/>
  <c r="NBJ174" i="2"/>
  <c r="NBK174" i="2"/>
  <c r="NBL174" i="2"/>
  <c r="NBM174" i="2"/>
  <c r="NBN174" i="2"/>
  <c r="NBO174" i="2"/>
  <c r="NBP174" i="2"/>
  <c r="NBQ174" i="2"/>
  <c r="NBR174" i="2"/>
  <c r="NBS174" i="2"/>
  <c r="NBT174" i="2"/>
  <c r="NBU174" i="2"/>
  <c r="NBV174" i="2"/>
  <c r="NBW174" i="2"/>
  <c r="NBX174" i="2"/>
  <c r="NBY174" i="2"/>
  <c r="NBZ174" i="2"/>
  <c r="NCA174" i="2"/>
  <c r="NCB174" i="2"/>
  <c r="NCC174" i="2"/>
  <c r="NCD174" i="2"/>
  <c r="NCE174" i="2"/>
  <c r="NCF174" i="2"/>
  <c r="NCG174" i="2"/>
  <c r="NCH174" i="2"/>
  <c r="NCI174" i="2"/>
  <c r="NCJ174" i="2"/>
  <c r="NCK174" i="2"/>
  <c r="NCL174" i="2"/>
  <c r="NCM174" i="2"/>
  <c r="NCN174" i="2"/>
  <c r="NCO174" i="2"/>
  <c r="NCP174" i="2"/>
  <c r="NCQ174" i="2"/>
  <c r="NCR174" i="2"/>
  <c r="NCS174" i="2"/>
  <c r="NCT174" i="2"/>
  <c r="NCU174" i="2"/>
  <c r="NCV174" i="2"/>
  <c r="NCW174" i="2"/>
  <c r="NCX174" i="2"/>
  <c r="NCY174" i="2"/>
  <c r="NCZ174" i="2"/>
  <c r="NDA174" i="2"/>
  <c r="NDB174" i="2"/>
  <c r="NDC174" i="2"/>
  <c r="NDD174" i="2"/>
  <c r="NDE174" i="2"/>
  <c r="NDF174" i="2"/>
  <c r="NDG174" i="2"/>
  <c r="NDH174" i="2"/>
  <c r="NDI174" i="2"/>
  <c r="NDJ174" i="2"/>
  <c r="NDK174" i="2"/>
  <c r="NDL174" i="2"/>
  <c r="NDM174" i="2"/>
  <c r="NDN174" i="2"/>
  <c r="NDO174" i="2"/>
  <c r="NDP174" i="2"/>
  <c r="NDQ174" i="2"/>
  <c r="NDR174" i="2"/>
  <c r="NDS174" i="2"/>
  <c r="NDT174" i="2"/>
  <c r="NDU174" i="2"/>
  <c r="NDV174" i="2"/>
  <c r="NDW174" i="2"/>
  <c r="NDX174" i="2"/>
  <c r="NDY174" i="2"/>
  <c r="NDZ174" i="2"/>
  <c r="NEA174" i="2"/>
  <c r="NEB174" i="2"/>
  <c r="NEC174" i="2"/>
  <c r="NED174" i="2"/>
  <c r="NEE174" i="2"/>
  <c r="NEF174" i="2"/>
  <c r="NEG174" i="2"/>
  <c r="NEH174" i="2"/>
  <c r="NEI174" i="2"/>
  <c r="NEJ174" i="2"/>
  <c r="NEK174" i="2"/>
  <c r="NEL174" i="2"/>
  <c r="NEM174" i="2"/>
  <c r="NEN174" i="2"/>
  <c r="NEO174" i="2"/>
  <c r="NEP174" i="2"/>
  <c r="NEQ174" i="2"/>
  <c r="NER174" i="2"/>
  <c r="NES174" i="2"/>
  <c r="NET174" i="2"/>
  <c r="NEU174" i="2"/>
  <c r="NEV174" i="2"/>
  <c r="NEW174" i="2"/>
  <c r="NEX174" i="2"/>
  <c r="NEY174" i="2"/>
  <c r="NEZ174" i="2"/>
  <c r="NFA174" i="2"/>
  <c r="NFB174" i="2"/>
  <c r="NFC174" i="2"/>
  <c r="NFD174" i="2"/>
  <c r="NFE174" i="2"/>
  <c r="NFF174" i="2"/>
  <c r="NFG174" i="2"/>
  <c r="NFH174" i="2"/>
  <c r="NFI174" i="2"/>
  <c r="NFJ174" i="2"/>
  <c r="NFK174" i="2"/>
  <c r="NFL174" i="2"/>
  <c r="NFM174" i="2"/>
  <c r="NFN174" i="2"/>
  <c r="NFO174" i="2"/>
  <c r="NFP174" i="2"/>
  <c r="NFQ174" i="2"/>
  <c r="NFR174" i="2"/>
  <c r="NFS174" i="2"/>
  <c r="NFT174" i="2"/>
  <c r="NFU174" i="2"/>
  <c r="NFV174" i="2"/>
  <c r="NFW174" i="2"/>
  <c r="NFX174" i="2"/>
  <c r="NFY174" i="2"/>
  <c r="NFZ174" i="2"/>
  <c r="NGA174" i="2"/>
  <c r="NGB174" i="2"/>
  <c r="NGC174" i="2"/>
  <c r="NGD174" i="2"/>
  <c r="NGE174" i="2"/>
  <c r="NGF174" i="2"/>
  <c r="NGG174" i="2"/>
  <c r="NGH174" i="2"/>
  <c r="NGI174" i="2"/>
  <c r="NGJ174" i="2"/>
  <c r="NGK174" i="2"/>
  <c r="NGL174" i="2"/>
  <c r="NGM174" i="2"/>
  <c r="NGN174" i="2"/>
  <c r="NGO174" i="2"/>
  <c r="NGP174" i="2"/>
  <c r="NGQ174" i="2"/>
  <c r="NGR174" i="2"/>
  <c r="NGS174" i="2"/>
  <c r="NGT174" i="2"/>
  <c r="NGU174" i="2"/>
  <c r="NGV174" i="2"/>
  <c r="NGW174" i="2"/>
  <c r="NGX174" i="2"/>
  <c r="NGY174" i="2"/>
  <c r="NGZ174" i="2"/>
  <c r="NHA174" i="2"/>
  <c r="NHB174" i="2"/>
  <c r="NHC174" i="2"/>
  <c r="NHD174" i="2"/>
  <c r="NHE174" i="2"/>
  <c r="NHF174" i="2"/>
  <c r="NHG174" i="2"/>
  <c r="NHH174" i="2"/>
  <c r="NHI174" i="2"/>
  <c r="NHJ174" i="2"/>
  <c r="NHK174" i="2"/>
  <c r="NHL174" i="2"/>
  <c r="NHM174" i="2"/>
  <c r="NHN174" i="2"/>
  <c r="NHO174" i="2"/>
  <c r="NHP174" i="2"/>
  <c r="NHQ174" i="2"/>
  <c r="NHR174" i="2"/>
  <c r="NHS174" i="2"/>
  <c r="NHT174" i="2"/>
  <c r="NHU174" i="2"/>
  <c r="NHV174" i="2"/>
  <c r="NHW174" i="2"/>
  <c r="NHX174" i="2"/>
  <c r="NHY174" i="2"/>
  <c r="NHZ174" i="2"/>
  <c r="NIA174" i="2"/>
  <c r="NIB174" i="2"/>
  <c r="NIC174" i="2"/>
  <c r="NID174" i="2"/>
  <c r="NIE174" i="2"/>
  <c r="NIF174" i="2"/>
  <c r="NIG174" i="2"/>
  <c r="NIH174" i="2"/>
  <c r="NII174" i="2"/>
  <c r="NIJ174" i="2"/>
  <c r="NIK174" i="2"/>
  <c r="NIL174" i="2"/>
  <c r="NIM174" i="2"/>
  <c r="NIN174" i="2"/>
  <c r="NIO174" i="2"/>
  <c r="NIP174" i="2"/>
  <c r="NIQ174" i="2"/>
  <c r="NIR174" i="2"/>
  <c r="NIS174" i="2"/>
  <c r="NIT174" i="2"/>
  <c r="NIU174" i="2"/>
  <c r="NIV174" i="2"/>
  <c r="NIW174" i="2"/>
  <c r="NIX174" i="2"/>
  <c r="NIY174" i="2"/>
  <c r="NIZ174" i="2"/>
  <c r="NJA174" i="2"/>
  <c r="NJB174" i="2"/>
  <c r="NJC174" i="2"/>
  <c r="NJD174" i="2"/>
  <c r="NJE174" i="2"/>
  <c r="NJF174" i="2"/>
  <c r="NJG174" i="2"/>
  <c r="NJH174" i="2"/>
  <c r="NJI174" i="2"/>
  <c r="NJJ174" i="2"/>
  <c r="NJK174" i="2"/>
  <c r="NJL174" i="2"/>
  <c r="NJM174" i="2"/>
  <c r="NJN174" i="2"/>
  <c r="NJO174" i="2"/>
  <c r="NJP174" i="2"/>
  <c r="NJQ174" i="2"/>
  <c r="NJR174" i="2"/>
  <c r="NJS174" i="2"/>
  <c r="NJT174" i="2"/>
  <c r="NJU174" i="2"/>
  <c r="NJV174" i="2"/>
  <c r="NJW174" i="2"/>
  <c r="NJX174" i="2"/>
  <c r="NJY174" i="2"/>
  <c r="NJZ174" i="2"/>
  <c r="NKA174" i="2"/>
  <c r="NKB174" i="2"/>
  <c r="NKC174" i="2"/>
  <c r="NKD174" i="2"/>
  <c r="NKE174" i="2"/>
  <c r="NKF174" i="2"/>
  <c r="NKG174" i="2"/>
  <c r="NKH174" i="2"/>
  <c r="NKI174" i="2"/>
  <c r="NKJ174" i="2"/>
  <c r="NKK174" i="2"/>
  <c r="NKL174" i="2"/>
  <c r="NKM174" i="2"/>
  <c r="NKN174" i="2"/>
  <c r="NKO174" i="2"/>
  <c r="NKP174" i="2"/>
  <c r="NKQ174" i="2"/>
  <c r="NKR174" i="2"/>
  <c r="NKS174" i="2"/>
  <c r="NKT174" i="2"/>
  <c r="NKU174" i="2"/>
  <c r="NKV174" i="2"/>
  <c r="NKW174" i="2"/>
  <c r="NKX174" i="2"/>
  <c r="NKY174" i="2"/>
  <c r="NKZ174" i="2"/>
  <c r="NLA174" i="2"/>
  <c r="NLB174" i="2"/>
  <c r="NLC174" i="2"/>
  <c r="NLD174" i="2"/>
  <c r="NLE174" i="2"/>
  <c r="NLF174" i="2"/>
  <c r="NLG174" i="2"/>
  <c r="NLH174" i="2"/>
  <c r="NLI174" i="2"/>
  <c r="NLJ174" i="2"/>
  <c r="NLK174" i="2"/>
  <c r="NLL174" i="2"/>
  <c r="NLM174" i="2"/>
  <c r="NLN174" i="2"/>
  <c r="NLO174" i="2"/>
  <c r="NLP174" i="2"/>
  <c r="NLQ174" i="2"/>
  <c r="NLR174" i="2"/>
  <c r="NLS174" i="2"/>
  <c r="NLT174" i="2"/>
  <c r="NLU174" i="2"/>
  <c r="NLV174" i="2"/>
  <c r="NLW174" i="2"/>
  <c r="NLX174" i="2"/>
  <c r="NLY174" i="2"/>
  <c r="NLZ174" i="2"/>
  <c r="NMA174" i="2"/>
  <c r="NMB174" i="2"/>
  <c r="NMC174" i="2"/>
  <c r="NMD174" i="2"/>
  <c r="NME174" i="2"/>
  <c r="NMF174" i="2"/>
  <c r="NMG174" i="2"/>
  <c r="NMH174" i="2"/>
  <c r="NMI174" i="2"/>
  <c r="NMJ174" i="2"/>
  <c r="NMK174" i="2"/>
  <c r="NML174" i="2"/>
  <c r="NMM174" i="2"/>
  <c r="NMN174" i="2"/>
  <c r="NMO174" i="2"/>
  <c r="NMP174" i="2"/>
  <c r="NMQ174" i="2"/>
  <c r="NMR174" i="2"/>
  <c r="NMS174" i="2"/>
  <c r="NMT174" i="2"/>
  <c r="NMU174" i="2"/>
  <c r="NMV174" i="2"/>
  <c r="NMW174" i="2"/>
  <c r="NMX174" i="2"/>
  <c r="NMY174" i="2"/>
  <c r="NMZ174" i="2"/>
  <c r="NNA174" i="2"/>
  <c r="NNB174" i="2"/>
  <c r="NNC174" i="2"/>
  <c r="NND174" i="2"/>
  <c r="NNE174" i="2"/>
  <c r="NNF174" i="2"/>
  <c r="NNG174" i="2"/>
  <c r="NNH174" i="2"/>
  <c r="NNI174" i="2"/>
  <c r="NNJ174" i="2"/>
  <c r="NNK174" i="2"/>
  <c r="NNL174" i="2"/>
  <c r="NNM174" i="2"/>
  <c r="NNN174" i="2"/>
  <c r="NNO174" i="2"/>
  <c r="NNP174" i="2"/>
  <c r="NNQ174" i="2"/>
  <c r="NNR174" i="2"/>
  <c r="NNS174" i="2"/>
  <c r="NNT174" i="2"/>
  <c r="NNU174" i="2"/>
  <c r="NNV174" i="2"/>
  <c r="NNW174" i="2"/>
  <c r="NNX174" i="2"/>
  <c r="NNY174" i="2"/>
  <c r="NNZ174" i="2"/>
  <c r="NOA174" i="2"/>
  <c r="NOB174" i="2"/>
  <c r="NOC174" i="2"/>
  <c r="NOD174" i="2"/>
  <c r="NOE174" i="2"/>
  <c r="NOF174" i="2"/>
  <c r="NOG174" i="2"/>
  <c r="NOH174" i="2"/>
  <c r="NOI174" i="2"/>
  <c r="NOJ174" i="2"/>
  <c r="NOK174" i="2"/>
  <c r="NOL174" i="2"/>
  <c r="NOM174" i="2"/>
  <c r="NON174" i="2"/>
  <c r="NOO174" i="2"/>
  <c r="NOP174" i="2"/>
  <c r="NOQ174" i="2"/>
  <c r="NOR174" i="2"/>
  <c r="NOS174" i="2"/>
  <c r="NOT174" i="2"/>
  <c r="NOU174" i="2"/>
  <c r="NOV174" i="2"/>
  <c r="NOW174" i="2"/>
  <c r="NOX174" i="2"/>
  <c r="NOY174" i="2"/>
  <c r="NOZ174" i="2"/>
  <c r="NPA174" i="2"/>
  <c r="NPB174" i="2"/>
  <c r="NPC174" i="2"/>
  <c r="NPD174" i="2"/>
  <c r="NPE174" i="2"/>
  <c r="NPF174" i="2"/>
  <c r="NPG174" i="2"/>
  <c r="NPH174" i="2"/>
  <c r="NPI174" i="2"/>
  <c r="NPJ174" i="2"/>
  <c r="NPK174" i="2"/>
  <c r="NPL174" i="2"/>
  <c r="NPM174" i="2"/>
  <c r="NPN174" i="2"/>
  <c r="NPO174" i="2"/>
  <c r="NPP174" i="2"/>
  <c r="NPQ174" i="2"/>
  <c r="NPR174" i="2"/>
  <c r="NPS174" i="2"/>
  <c r="NPT174" i="2"/>
  <c r="NPU174" i="2"/>
  <c r="NPV174" i="2"/>
  <c r="NPW174" i="2"/>
  <c r="NPX174" i="2"/>
  <c r="NPY174" i="2"/>
  <c r="NPZ174" i="2"/>
  <c r="NQA174" i="2"/>
  <c r="NQB174" i="2"/>
  <c r="NQC174" i="2"/>
  <c r="NQD174" i="2"/>
  <c r="NQE174" i="2"/>
  <c r="NQF174" i="2"/>
  <c r="NQG174" i="2"/>
  <c r="NQH174" i="2"/>
  <c r="NQI174" i="2"/>
  <c r="NQJ174" i="2"/>
  <c r="NQK174" i="2"/>
  <c r="NQL174" i="2"/>
  <c r="NQM174" i="2"/>
  <c r="NQN174" i="2"/>
  <c r="NQO174" i="2"/>
  <c r="NQP174" i="2"/>
  <c r="NQQ174" i="2"/>
  <c r="NQR174" i="2"/>
  <c r="NQS174" i="2"/>
  <c r="NQT174" i="2"/>
  <c r="NQU174" i="2"/>
  <c r="NQV174" i="2"/>
  <c r="NQW174" i="2"/>
  <c r="NQX174" i="2"/>
  <c r="NQY174" i="2"/>
  <c r="NQZ174" i="2"/>
  <c r="NRA174" i="2"/>
  <c r="NRB174" i="2"/>
  <c r="NRC174" i="2"/>
  <c r="NRD174" i="2"/>
  <c r="NRE174" i="2"/>
  <c r="NRF174" i="2"/>
  <c r="NRG174" i="2"/>
  <c r="NRH174" i="2"/>
  <c r="NRI174" i="2"/>
  <c r="NRJ174" i="2"/>
  <c r="NRK174" i="2"/>
  <c r="NRL174" i="2"/>
  <c r="NRM174" i="2"/>
  <c r="NRN174" i="2"/>
  <c r="NRO174" i="2"/>
  <c r="NRP174" i="2"/>
  <c r="NRQ174" i="2"/>
  <c r="NRR174" i="2"/>
  <c r="NRS174" i="2"/>
  <c r="NRT174" i="2"/>
  <c r="NRU174" i="2"/>
  <c r="NRV174" i="2"/>
  <c r="NRW174" i="2"/>
  <c r="NRX174" i="2"/>
  <c r="NRY174" i="2"/>
  <c r="NRZ174" i="2"/>
  <c r="NSA174" i="2"/>
  <c r="NSB174" i="2"/>
  <c r="NSC174" i="2"/>
  <c r="NSD174" i="2"/>
  <c r="NSE174" i="2"/>
  <c r="NSF174" i="2"/>
  <c r="NSG174" i="2"/>
  <c r="NSH174" i="2"/>
  <c r="NSI174" i="2"/>
  <c r="NSJ174" i="2"/>
  <c r="NSK174" i="2"/>
  <c r="NSL174" i="2"/>
  <c r="NSM174" i="2"/>
  <c r="NSN174" i="2"/>
  <c r="NSO174" i="2"/>
  <c r="NSP174" i="2"/>
  <c r="NSQ174" i="2"/>
  <c r="NSR174" i="2"/>
  <c r="NSS174" i="2"/>
  <c r="NST174" i="2"/>
  <c r="NSU174" i="2"/>
  <c r="NSV174" i="2"/>
  <c r="NSW174" i="2"/>
  <c r="NSX174" i="2"/>
  <c r="NSY174" i="2"/>
  <c r="NSZ174" i="2"/>
  <c r="NTA174" i="2"/>
  <c r="NTB174" i="2"/>
  <c r="NTC174" i="2"/>
  <c r="NTD174" i="2"/>
  <c r="NTE174" i="2"/>
  <c r="NTF174" i="2"/>
  <c r="NTG174" i="2"/>
  <c r="NTH174" i="2"/>
  <c r="NTI174" i="2"/>
  <c r="NTJ174" i="2"/>
  <c r="NTK174" i="2"/>
  <c r="NTL174" i="2"/>
  <c r="NTM174" i="2"/>
  <c r="NTN174" i="2"/>
  <c r="NTO174" i="2"/>
  <c r="NTP174" i="2"/>
  <c r="NTQ174" i="2"/>
  <c r="NTR174" i="2"/>
  <c r="NTS174" i="2"/>
  <c r="NTT174" i="2"/>
  <c r="NTU174" i="2"/>
  <c r="NTV174" i="2"/>
  <c r="NTW174" i="2"/>
  <c r="NTX174" i="2"/>
  <c r="NTY174" i="2"/>
  <c r="NTZ174" i="2"/>
  <c r="NUA174" i="2"/>
  <c r="NUB174" i="2"/>
  <c r="NUC174" i="2"/>
  <c r="NUD174" i="2"/>
  <c r="NUE174" i="2"/>
  <c r="NUF174" i="2"/>
  <c r="NUG174" i="2"/>
  <c r="NUH174" i="2"/>
  <c r="NUI174" i="2"/>
  <c r="NUJ174" i="2"/>
  <c r="NUK174" i="2"/>
  <c r="NUL174" i="2"/>
  <c r="NUM174" i="2"/>
  <c r="NUN174" i="2"/>
  <c r="NUO174" i="2"/>
  <c r="NUP174" i="2"/>
  <c r="NUQ174" i="2"/>
  <c r="NUR174" i="2"/>
  <c r="NUS174" i="2"/>
  <c r="NUT174" i="2"/>
  <c r="NUU174" i="2"/>
  <c r="NUV174" i="2"/>
  <c r="NUW174" i="2"/>
  <c r="NUX174" i="2"/>
  <c r="NUY174" i="2"/>
  <c r="NUZ174" i="2"/>
  <c r="NVA174" i="2"/>
  <c r="NVB174" i="2"/>
  <c r="NVC174" i="2"/>
  <c r="NVD174" i="2"/>
  <c r="NVE174" i="2"/>
  <c r="NVF174" i="2"/>
  <c r="NVG174" i="2"/>
  <c r="NVH174" i="2"/>
  <c r="NVI174" i="2"/>
  <c r="NVJ174" i="2"/>
  <c r="NVK174" i="2"/>
  <c r="NVL174" i="2"/>
  <c r="NVM174" i="2"/>
  <c r="NVN174" i="2"/>
  <c r="NVO174" i="2"/>
  <c r="NVP174" i="2"/>
  <c r="NVQ174" i="2"/>
  <c r="NVR174" i="2"/>
  <c r="NVS174" i="2"/>
  <c r="NVT174" i="2"/>
  <c r="NVU174" i="2"/>
  <c r="NVV174" i="2"/>
  <c r="NVW174" i="2"/>
  <c r="NVX174" i="2"/>
  <c r="NVY174" i="2"/>
  <c r="NVZ174" i="2"/>
  <c r="NWA174" i="2"/>
  <c r="NWB174" i="2"/>
  <c r="NWC174" i="2"/>
  <c r="NWD174" i="2"/>
  <c r="NWE174" i="2"/>
  <c r="NWF174" i="2"/>
  <c r="NWG174" i="2"/>
  <c r="NWH174" i="2"/>
  <c r="NWI174" i="2"/>
  <c r="NWJ174" i="2"/>
  <c r="NWK174" i="2"/>
  <c r="NWL174" i="2"/>
  <c r="NWM174" i="2"/>
  <c r="NWN174" i="2"/>
  <c r="NWO174" i="2"/>
  <c r="NWP174" i="2"/>
  <c r="NWQ174" i="2"/>
  <c r="NWR174" i="2"/>
  <c r="NWS174" i="2"/>
  <c r="NWT174" i="2"/>
  <c r="NWU174" i="2"/>
  <c r="NWV174" i="2"/>
  <c r="NWW174" i="2"/>
  <c r="NWX174" i="2"/>
  <c r="NWY174" i="2"/>
  <c r="NWZ174" i="2"/>
  <c r="NXA174" i="2"/>
  <c r="NXB174" i="2"/>
  <c r="NXC174" i="2"/>
  <c r="NXD174" i="2"/>
  <c r="NXE174" i="2"/>
  <c r="NXF174" i="2"/>
  <c r="NXG174" i="2"/>
  <c r="NXH174" i="2"/>
  <c r="NXI174" i="2"/>
  <c r="NXJ174" i="2"/>
  <c r="NXK174" i="2"/>
  <c r="NXL174" i="2"/>
  <c r="NXM174" i="2"/>
  <c r="NXN174" i="2"/>
  <c r="NXO174" i="2"/>
  <c r="NXP174" i="2"/>
  <c r="NXQ174" i="2"/>
  <c r="NXR174" i="2"/>
  <c r="NXS174" i="2"/>
  <c r="NXT174" i="2"/>
  <c r="NXU174" i="2"/>
  <c r="NXV174" i="2"/>
  <c r="NXW174" i="2"/>
  <c r="NXX174" i="2"/>
  <c r="NXY174" i="2"/>
  <c r="NXZ174" i="2"/>
  <c r="NYA174" i="2"/>
  <c r="NYB174" i="2"/>
  <c r="NYC174" i="2"/>
  <c r="NYD174" i="2"/>
  <c r="NYE174" i="2"/>
  <c r="NYF174" i="2"/>
  <c r="NYG174" i="2"/>
  <c r="NYH174" i="2"/>
  <c r="NYI174" i="2"/>
  <c r="NYJ174" i="2"/>
  <c r="NYK174" i="2"/>
  <c r="NYL174" i="2"/>
  <c r="NYM174" i="2"/>
  <c r="NYN174" i="2"/>
  <c r="NYO174" i="2"/>
  <c r="NYP174" i="2"/>
  <c r="NYQ174" i="2"/>
  <c r="NYR174" i="2"/>
  <c r="NYS174" i="2"/>
  <c r="NYT174" i="2"/>
  <c r="NYU174" i="2"/>
  <c r="NYV174" i="2"/>
  <c r="NYW174" i="2"/>
  <c r="NYX174" i="2"/>
  <c r="NYY174" i="2"/>
  <c r="NYZ174" i="2"/>
  <c r="NZA174" i="2"/>
  <c r="NZB174" i="2"/>
  <c r="NZC174" i="2"/>
  <c r="NZD174" i="2"/>
  <c r="NZE174" i="2"/>
  <c r="NZF174" i="2"/>
  <c r="NZG174" i="2"/>
  <c r="NZH174" i="2"/>
  <c r="NZI174" i="2"/>
  <c r="NZJ174" i="2"/>
  <c r="NZK174" i="2"/>
  <c r="NZL174" i="2"/>
  <c r="NZM174" i="2"/>
  <c r="NZN174" i="2"/>
  <c r="NZO174" i="2"/>
  <c r="NZP174" i="2"/>
  <c r="NZQ174" i="2"/>
  <c r="NZR174" i="2"/>
  <c r="NZS174" i="2"/>
  <c r="NZT174" i="2"/>
  <c r="NZU174" i="2"/>
  <c r="NZV174" i="2"/>
  <c r="NZW174" i="2"/>
  <c r="NZX174" i="2"/>
  <c r="NZY174" i="2"/>
  <c r="NZZ174" i="2"/>
  <c r="OAA174" i="2"/>
  <c r="OAB174" i="2"/>
  <c r="OAC174" i="2"/>
  <c r="OAD174" i="2"/>
  <c r="OAE174" i="2"/>
  <c r="OAF174" i="2"/>
  <c r="OAG174" i="2"/>
  <c r="OAH174" i="2"/>
  <c r="OAI174" i="2"/>
  <c r="OAJ174" i="2"/>
  <c r="OAK174" i="2"/>
  <c r="OAL174" i="2"/>
  <c r="OAM174" i="2"/>
  <c r="OAN174" i="2"/>
  <c r="OAO174" i="2"/>
  <c r="OAP174" i="2"/>
  <c r="OAQ174" i="2"/>
  <c r="OAR174" i="2"/>
  <c r="OAS174" i="2"/>
  <c r="OAT174" i="2"/>
  <c r="OAU174" i="2"/>
  <c r="OAV174" i="2"/>
  <c r="OAW174" i="2"/>
  <c r="OAX174" i="2"/>
  <c r="OAY174" i="2"/>
  <c r="OAZ174" i="2"/>
  <c r="OBA174" i="2"/>
  <c r="OBB174" i="2"/>
  <c r="OBC174" i="2"/>
  <c r="OBD174" i="2"/>
  <c r="OBE174" i="2"/>
  <c r="OBF174" i="2"/>
  <c r="OBG174" i="2"/>
  <c r="OBH174" i="2"/>
  <c r="OBI174" i="2"/>
  <c r="OBJ174" i="2"/>
  <c r="OBK174" i="2"/>
  <c r="OBL174" i="2"/>
  <c r="OBM174" i="2"/>
  <c r="OBN174" i="2"/>
  <c r="OBO174" i="2"/>
  <c r="OBP174" i="2"/>
  <c r="OBQ174" i="2"/>
  <c r="OBR174" i="2"/>
  <c r="OBS174" i="2"/>
  <c r="OBT174" i="2"/>
  <c r="OBU174" i="2"/>
  <c r="OBV174" i="2"/>
  <c r="OBW174" i="2"/>
  <c r="OBX174" i="2"/>
  <c r="OBY174" i="2"/>
  <c r="OBZ174" i="2"/>
  <c r="OCA174" i="2"/>
  <c r="OCB174" i="2"/>
  <c r="OCC174" i="2"/>
  <c r="OCD174" i="2"/>
  <c r="OCE174" i="2"/>
  <c r="OCF174" i="2"/>
  <c r="OCG174" i="2"/>
  <c r="OCH174" i="2"/>
  <c r="OCI174" i="2"/>
  <c r="OCJ174" i="2"/>
  <c r="OCK174" i="2"/>
  <c r="OCL174" i="2"/>
  <c r="OCM174" i="2"/>
  <c r="OCN174" i="2"/>
  <c r="OCO174" i="2"/>
  <c r="OCP174" i="2"/>
  <c r="OCQ174" i="2"/>
  <c r="OCR174" i="2"/>
  <c r="OCS174" i="2"/>
  <c r="OCT174" i="2"/>
  <c r="OCU174" i="2"/>
  <c r="OCV174" i="2"/>
  <c r="OCW174" i="2"/>
  <c r="OCX174" i="2"/>
  <c r="OCY174" i="2"/>
  <c r="OCZ174" i="2"/>
  <c r="ODA174" i="2"/>
  <c r="ODB174" i="2"/>
  <c r="ODC174" i="2"/>
  <c r="ODD174" i="2"/>
  <c r="ODE174" i="2"/>
  <c r="ODF174" i="2"/>
  <c r="ODG174" i="2"/>
  <c r="ODH174" i="2"/>
  <c r="ODI174" i="2"/>
  <c r="ODJ174" i="2"/>
  <c r="ODK174" i="2"/>
  <c r="ODL174" i="2"/>
  <c r="ODM174" i="2"/>
  <c r="ODN174" i="2"/>
  <c r="ODO174" i="2"/>
  <c r="ODP174" i="2"/>
  <c r="ODQ174" i="2"/>
  <c r="ODR174" i="2"/>
  <c r="ODS174" i="2"/>
  <c r="ODT174" i="2"/>
  <c r="ODU174" i="2"/>
  <c r="ODV174" i="2"/>
  <c r="ODW174" i="2"/>
  <c r="ODX174" i="2"/>
  <c r="ODY174" i="2"/>
  <c r="ODZ174" i="2"/>
  <c r="OEA174" i="2"/>
  <c r="OEB174" i="2"/>
  <c r="OEC174" i="2"/>
  <c r="OED174" i="2"/>
  <c r="OEE174" i="2"/>
  <c r="OEF174" i="2"/>
  <c r="OEG174" i="2"/>
  <c r="OEH174" i="2"/>
  <c r="OEI174" i="2"/>
  <c r="OEJ174" i="2"/>
  <c r="OEK174" i="2"/>
  <c r="OEL174" i="2"/>
  <c r="OEM174" i="2"/>
  <c r="OEN174" i="2"/>
  <c r="OEO174" i="2"/>
  <c r="OEP174" i="2"/>
  <c r="OEQ174" i="2"/>
  <c r="OER174" i="2"/>
  <c r="OES174" i="2"/>
  <c r="OET174" i="2"/>
  <c r="OEU174" i="2"/>
  <c r="OEV174" i="2"/>
  <c r="OEW174" i="2"/>
  <c r="OEX174" i="2"/>
  <c r="OEY174" i="2"/>
  <c r="OEZ174" i="2"/>
  <c r="OFA174" i="2"/>
  <c r="OFB174" i="2"/>
  <c r="OFC174" i="2"/>
  <c r="OFD174" i="2"/>
  <c r="OFE174" i="2"/>
  <c r="OFF174" i="2"/>
  <c r="OFG174" i="2"/>
  <c r="OFH174" i="2"/>
  <c r="OFI174" i="2"/>
  <c r="OFJ174" i="2"/>
  <c r="OFK174" i="2"/>
  <c r="OFL174" i="2"/>
  <c r="OFM174" i="2"/>
  <c r="OFN174" i="2"/>
  <c r="OFO174" i="2"/>
  <c r="OFP174" i="2"/>
  <c r="OFQ174" i="2"/>
  <c r="OFR174" i="2"/>
  <c r="OFS174" i="2"/>
  <c r="OFT174" i="2"/>
  <c r="OFU174" i="2"/>
  <c r="OFV174" i="2"/>
  <c r="OFW174" i="2"/>
  <c r="OFX174" i="2"/>
  <c r="OFY174" i="2"/>
  <c r="OFZ174" i="2"/>
  <c r="OGA174" i="2"/>
  <c r="OGB174" i="2"/>
  <c r="OGC174" i="2"/>
  <c r="OGD174" i="2"/>
  <c r="OGE174" i="2"/>
  <c r="OGF174" i="2"/>
  <c r="OGG174" i="2"/>
  <c r="OGH174" i="2"/>
  <c r="OGI174" i="2"/>
  <c r="OGJ174" i="2"/>
  <c r="OGK174" i="2"/>
  <c r="OGL174" i="2"/>
  <c r="OGM174" i="2"/>
  <c r="OGN174" i="2"/>
  <c r="OGO174" i="2"/>
  <c r="OGP174" i="2"/>
  <c r="OGQ174" i="2"/>
  <c r="OGR174" i="2"/>
  <c r="OGS174" i="2"/>
  <c r="OGT174" i="2"/>
  <c r="OGU174" i="2"/>
  <c r="OGV174" i="2"/>
  <c r="OGW174" i="2"/>
  <c r="OGX174" i="2"/>
  <c r="OGY174" i="2"/>
  <c r="OGZ174" i="2"/>
  <c r="OHA174" i="2"/>
  <c r="OHB174" i="2"/>
  <c r="OHC174" i="2"/>
  <c r="OHD174" i="2"/>
  <c r="OHE174" i="2"/>
  <c r="OHF174" i="2"/>
  <c r="OHG174" i="2"/>
  <c r="OHH174" i="2"/>
  <c r="OHI174" i="2"/>
  <c r="OHJ174" i="2"/>
  <c r="OHK174" i="2"/>
  <c r="OHL174" i="2"/>
  <c r="OHM174" i="2"/>
  <c r="OHN174" i="2"/>
  <c r="OHO174" i="2"/>
  <c r="OHP174" i="2"/>
  <c r="OHQ174" i="2"/>
  <c r="OHR174" i="2"/>
  <c r="OHS174" i="2"/>
  <c r="OHT174" i="2"/>
  <c r="OHU174" i="2"/>
  <c r="OHV174" i="2"/>
  <c r="OHW174" i="2"/>
  <c r="OHX174" i="2"/>
  <c r="OHY174" i="2"/>
  <c r="OHZ174" i="2"/>
  <c r="OIA174" i="2"/>
  <c r="OIB174" i="2"/>
  <c r="OIC174" i="2"/>
  <c r="OID174" i="2"/>
  <c r="OIE174" i="2"/>
  <c r="OIF174" i="2"/>
  <c r="OIG174" i="2"/>
  <c r="OIH174" i="2"/>
  <c r="OII174" i="2"/>
  <c r="OIJ174" i="2"/>
  <c r="OIK174" i="2"/>
  <c r="OIL174" i="2"/>
  <c r="OIM174" i="2"/>
  <c r="OIN174" i="2"/>
  <c r="OIO174" i="2"/>
  <c r="OIP174" i="2"/>
  <c r="OIQ174" i="2"/>
  <c r="OIR174" i="2"/>
  <c r="OIS174" i="2"/>
  <c r="OIT174" i="2"/>
  <c r="OIU174" i="2"/>
  <c r="OIV174" i="2"/>
  <c r="OIW174" i="2"/>
  <c r="OIX174" i="2"/>
  <c r="OIY174" i="2"/>
  <c r="OIZ174" i="2"/>
  <c r="OJA174" i="2"/>
  <c r="OJB174" i="2"/>
  <c r="OJC174" i="2"/>
  <c r="OJD174" i="2"/>
  <c r="OJE174" i="2"/>
  <c r="OJF174" i="2"/>
  <c r="OJG174" i="2"/>
  <c r="OJH174" i="2"/>
  <c r="OJI174" i="2"/>
  <c r="OJJ174" i="2"/>
  <c r="OJK174" i="2"/>
  <c r="OJL174" i="2"/>
  <c r="OJM174" i="2"/>
  <c r="OJN174" i="2"/>
  <c r="OJO174" i="2"/>
  <c r="OJP174" i="2"/>
  <c r="OJQ174" i="2"/>
  <c r="OJR174" i="2"/>
  <c r="OJS174" i="2"/>
  <c r="OJT174" i="2"/>
  <c r="OJU174" i="2"/>
  <c r="OJV174" i="2"/>
  <c r="OJW174" i="2"/>
  <c r="OJX174" i="2"/>
  <c r="OJY174" i="2"/>
  <c r="OJZ174" i="2"/>
  <c r="OKA174" i="2"/>
  <c r="OKB174" i="2"/>
  <c r="OKC174" i="2"/>
  <c r="OKD174" i="2"/>
  <c r="OKE174" i="2"/>
  <c r="OKF174" i="2"/>
  <c r="OKG174" i="2"/>
  <c r="OKH174" i="2"/>
  <c r="OKI174" i="2"/>
  <c r="OKJ174" i="2"/>
  <c r="OKK174" i="2"/>
  <c r="OKL174" i="2"/>
  <c r="OKM174" i="2"/>
  <c r="OKN174" i="2"/>
  <c r="OKO174" i="2"/>
  <c r="OKP174" i="2"/>
  <c r="OKQ174" i="2"/>
  <c r="OKR174" i="2"/>
  <c r="OKS174" i="2"/>
  <c r="OKT174" i="2"/>
  <c r="OKU174" i="2"/>
  <c r="OKV174" i="2"/>
  <c r="OKW174" i="2"/>
  <c r="OKX174" i="2"/>
  <c r="OKY174" i="2"/>
  <c r="OKZ174" i="2"/>
  <c r="OLA174" i="2"/>
  <c r="OLB174" i="2"/>
  <c r="OLC174" i="2"/>
  <c r="OLD174" i="2"/>
  <c r="OLE174" i="2"/>
  <c r="OLF174" i="2"/>
  <c r="OLG174" i="2"/>
  <c r="OLH174" i="2"/>
  <c r="OLI174" i="2"/>
  <c r="OLJ174" i="2"/>
  <c r="OLK174" i="2"/>
  <c r="OLL174" i="2"/>
  <c r="OLM174" i="2"/>
  <c r="OLN174" i="2"/>
  <c r="OLO174" i="2"/>
  <c r="OLP174" i="2"/>
  <c r="OLQ174" i="2"/>
  <c r="OLR174" i="2"/>
  <c r="OLS174" i="2"/>
  <c r="OLT174" i="2"/>
  <c r="OLU174" i="2"/>
  <c r="OLV174" i="2"/>
  <c r="OLW174" i="2"/>
  <c r="OLX174" i="2"/>
  <c r="OLY174" i="2"/>
  <c r="OLZ174" i="2"/>
  <c r="OMA174" i="2"/>
  <c r="OMB174" i="2"/>
  <c r="OMC174" i="2"/>
  <c r="OMD174" i="2"/>
  <c r="OME174" i="2"/>
  <c r="OMF174" i="2"/>
  <c r="OMG174" i="2"/>
  <c r="OMH174" i="2"/>
  <c r="OMI174" i="2"/>
  <c r="OMJ174" i="2"/>
  <c r="OMK174" i="2"/>
  <c r="OML174" i="2"/>
  <c r="OMM174" i="2"/>
  <c r="OMN174" i="2"/>
  <c r="OMO174" i="2"/>
  <c r="OMP174" i="2"/>
  <c r="OMQ174" i="2"/>
  <c r="OMR174" i="2"/>
  <c r="OMS174" i="2"/>
  <c r="OMT174" i="2"/>
  <c r="OMU174" i="2"/>
  <c r="OMV174" i="2"/>
  <c r="OMW174" i="2"/>
  <c r="OMX174" i="2"/>
  <c r="OMY174" i="2"/>
  <c r="OMZ174" i="2"/>
  <c r="ONA174" i="2"/>
  <c r="ONB174" i="2"/>
  <c r="ONC174" i="2"/>
  <c r="OND174" i="2"/>
  <c r="ONE174" i="2"/>
  <c r="ONF174" i="2"/>
  <c r="ONG174" i="2"/>
  <c r="ONH174" i="2"/>
  <c r="ONI174" i="2"/>
  <c r="ONJ174" i="2"/>
  <c r="ONK174" i="2"/>
  <c r="ONL174" i="2"/>
  <c r="ONM174" i="2"/>
  <c r="ONN174" i="2"/>
  <c r="ONO174" i="2"/>
  <c r="ONP174" i="2"/>
  <c r="ONQ174" i="2"/>
  <c r="ONR174" i="2"/>
  <c r="ONS174" i="2"/>
  <c r="ONT174" i="2"/>
  <c r="ONU174" i="2"/>
  <c r="ONV174" i="2"/>
  <c r="ONW174" i="2"/>
  <c r="ONX174" i="2"/>
  <c r="ONY174" i="2"/>
  <c r="ONZ174" i="2"/>
  <c r="OOA174" i="2"/>
  <c r="OOB174" i="2"/>
  <c r="OOC174" i="2"/>
  <c r="OOD174" i="2"/>
  <c r="OOE174" i="2"/>
  <c r="OOF174" i="2"/>
  <c r="OOG174" i="2"/>
  <c r="OOH174" i="2"/>
  <c r="OOI174" i="2"/>
  <c r="OOJ174" i="2"/>
  <c r="OOK174" i="2"/>
  <c r="OOL174" i="2"/>
  <c r="OOM174" i="2"/>
  <c r="OON174" i="2"/>
  <c r="OOO174" i="2"/>
  <c r="OOP174" i="2"/>
  <c r="OOQ174" i="2"/>
  <c r="OOR174" i="2"/>
  <c r="OOS174" i="2"/>
  <c r="OOT174" i="2"/>
  <c r="OOU174" i="2"/>
  <c r="OOV174" i="2"/>
  <c r="OOW174" i="2"/>
  <c r="OOX174" i="2"/>
  <c r="OOY174" i="2"/>
  <c r="OOZ174" i="2"/>
  <c r="OPA174" i="2"/>
  <c r="OPB174" i="2"/>
  <c r="OPC174" i="2"/>
  <c r="OPD174" i="2"/>
  <c r="OPE174" i="2"/>
  <c r="OPF174" i="2"/>
  <c r="OPG174" i="2"/>
  <c r="OPH174" i="2"/>
  <c r="OPI174" i="2"/>
  <c r="OPJ174" i="2"/>
  <c r="OPK174" i="2"/>
  <c r="OPL174" i="2"/>
  <c r="OPM174" i="2"/>
  <c r="OPN174" i="2"/>
  <c r="OPO174" i="2"/>
  <c r="OPP174" i="2"/>
  <c r="OPQ174" i="2"/>
  <c r="OPR174" i="2"/>
  <c r="OPS174" i="2"/>
  <c r="OPT174" i="2"/>
  <c r="OPU174" i="2"/>
  <c r="OPV174" i="2"/>
  <c r="OPW174" i="2"/>
  <c r="OPX174" i="2"/>
  <c r="OPY174" i="2"/>
  <c r="OPZ174" i="2"/>
  <c r="OQA174" i="2"/>
  <c r="OQB174" i="2"/>
  <c r="OQC174" i="2"/>
  <c r="OQD174" i="2"/>
  <c r="OQE174" i="2"/>
  <c r="OQF174" i="2"/>
  <c r="OQG174" i="2"/>
  <c r="OQH174" i="2"/>
  <c r="OQI174" i="2"/>
  <c r="OQJ174" i="2"/>
  <c r="OQK174" i="2"/>
  <c r="OQL174" i="2"/>
  <c r="OQM174" i="2"/>
  <c r="OQN174" i="2"/>
  <c r="OQO174" i="2"/>
  <c r="OQP174" i="2"/>
  <c r="OQQ174" i="2"/>
  <c r="OQR174" i="2"/>
  <c r="OQS174" i="2"/>
  <c r="OQT174" i="2"/>
  <c r="OQU174" i="2"/>
  <c r="OQV174" i="2"/>
  <c r="OQW174" i="2"/>
  <c r="OQX174" i="2"/>
  <c r="OQY174" i="2"/>
  <c r="OQZ174" i="2"/>
  <c r="ORA174" i="2"/>
  <c r="ORB174" i="2"/>
  <c r="ORC174" i="2"/>
  <c r="ORD174" i="2"/>
  <c r="ORE174" i="2"/>
  <c r="ORF174" i="2"/>
  <c r="ORG174" i="2"/>
  <c r="ORH174" i="2"/>
  <c r="ORI174" i="2"/>
  <c r="ORJ174" i="2"/>
  <c r="ORK174" i="2"/>
  <c r="ORL174" i="2"/>
  <c r="ORM174" i="2"/>
  <c r="ORN174" i="2"/>
  <c r="ORO174" i="2"/>
  <c r="ORP174" i="2"/>
  <c r="ORQ174" i="2"/>
  <c r="ORR174" i="2"/>
  <c r="ORS174" i="2"/>
  <c r="ORT174" i="2"/>
  <c r="ORU174" i="2"/>
  <c r="ORV174" i="2"/>
  <c r="ORW174" i="2"/>
  <c r="ORX174" i="2"/>
  <c r="ORY174" i="2"/>
  <c r="ORZ174" i="2"/>
  <c r="OSA174" i="2"/>
  <c r="OSB174" i="2"/>
  <c r="OSC174" i="2"/>
  <c r="OSD174" i="2"/>
  <c r="OSE174" i="2"/>
  <c r="OSF174" i="2"/>
  <c r="OSG174" i="2"/>
  <c r="OSH174" i="2"/>
  <c r="OSI174" i="2"/>
  <c r="OSJ174" i="2"/>
  <c r="OSK174" i="2"/>
  <c r="OSL174" i="2"/>
  <c r="OSM174" i="2"/>
  <c r="OSN174" i="2"/>
  <c r="OSO174" i="2"/>
  <c r="OSP174" i="2"/>
  <c r="OSQ174" i="2"/>
  <c r="OSR174" i="2"/>
  <c r="OSS174" i="2"/>
  <c r="OST174" i="2"/>
  <c r="OSU174" i="2"/>
  <c r="OSV174" i="2"/>
  <c r="OSW174" i="2"/>
  <c r="OSX174" i="2"/>
  <c r="OSY174" i="2"/>
  <c r="OSZ174" i="2"/>
  <c r="OTA174" i="2"/>
  <c r="OTB174" i="2"/>
  <c r="OTC174" i="2"/>
  <c r="OTD174" i="2"/>
  <c r="OTE174" i="2"/>
  <c r="OTF174" i="2"/>
  <c r="OTG174" i="2"/>
  <c r="OTH174" i="2"/>
  <c r="OTI174" i="2"/>
  <c r="OTJ174" i="2"/>
  <c r="OTK174" i="2"/>
  <c r="OTL174" i="2"/>
  <c r="OTM174" i="2"/>
  <c r="OTN174" i="2"/>
  <c r="OTO174" i="2"/>
  <c r="OTP174" i="2"/>
  <c r="OTQ174" i="2"/>
  <c r="OTR174" i="2"/>
  <c r="OTS174" i="2"/>
  <c r="OTT174" i="2"/>
  <c r="OTU174" i="2"/>
  <c r="OTV174" i="2"/>
  <c r="OTW174" i="2"/>
  <c r="OTX174" i="2"/>
  <c r="OTY174" i="2"/>
  <c r="OTZ174" i="2"/>
  <c r="OUA174" i="2"/>
  <c r="OUB174" i="2"/>
  <c r="OUC174" i="2"/>
  <c r="OUD174" i="2"/>
  <c r="OUE174" i="2"/>
  <c r="OUF174" i="2"/>
  <c r="OUG174" i="2"/>
  <c r="OUH174" i="2"/>
  <c r="OUI174" i="2"/>
  <c r="OUJ174" i="2"/>
  <c r="OUK174" i="2"/>
  <c r="OUL174" i="2"/>
  <c r="OUM174" i="2"/>
  <c r="OUN174" i="2"/>
  <c r="OUO174" i="2"/>
  <c r="OUP174" i="2"/>
  <c r="OUQ174" i="2"/>
  <c r="OUR174" i="2"/>
  <c r="OUS174" i="2"/>
  <c r="OUT174" i="2"/>
  <c r="OUU174" i="2"/>
  <c r="OUV174" i="2"/>
  <c r="OUW174" i="2"/>
  <c r="OUX174" i="2"/>
  <c r="OUY174" i="2"/>
  <c r="OUZ174" i="2"/>
  <c r="OVA174" i="2"/>
  <c r="OVB174" i="2"/>
  <c r="OVC174" i="2"/>
  <c r="OVD174" i="2"/>
  <c r="OVE174" i="2"/>
  <c r="OVF174" i="2"/>
  <c r="OVG174" i="2"/>
  <c r="OVH174" i="2"/>
  <c r="OVI174" i="2"/>
  <c r="OVJ174" i="2"/>
  <c r="OVK174" i="2"/>
  <c r="OVL174" i="2"/>
  <c r="OVM174" i="2"/>
  <c r="OVN174" i="2"/>
  <c r="OVO174" i="2"/>
  <c r="OVP174" i="2"/>
  <c r="OVQ174" i="2"/>
  <c r="OVR174" i="2"/>
  <c r="OVS174" i="2"/>
  <c r="OVT174" i="2"/>
  <c r="OVU174" i="2"/>
  <c r="OVV174" i="2"/>
  <c r="OVW174" i="2"/>
  <c r="OVX174" i="2"/>
  <c r="OVY174" i="2"/>
  <c r="OVZ174" i="2"/>
  <c r="OWA174" i="2"/>
  <c r="OWB174" i="2"/>
  <c r="OWC174" i="2"/>
  <c r="OWD174" i="2"/>
  <c r="OWE174" i="2"/>
  <c r="OWF174" i="2"/>
  <c r="OWG174" i="2"/>
  <c r="OWH174" i="2"/>
  <c r="OWI174" i="2"/>
  <c r="OWJ174" i="2"/>
  <c r="OWK174" i="2"/>
  <c r="OWL174" i="2"/>
  <c r="OWM174" i="2"/>
  <c r="OWN174" i="2"/>
  <c r="OWO174" i="2"/>
  <c r="OWP174" i="2"/>
  <c r="OWQ174" i="2"/>
  <c r="OWR174" i="2"/>
  <c r="OWS174" i="2"/>
  <c r="OWT174" i="2"/>
  <c r="OWU174" i="2"/>
  <c r="OWV174" i="2"/>
  <c r="OWW174" i="2"/>
  <c r="OWX174" i="2"/>
  <c r="OWY174" i="2"/>
  <c r="OWZ174" i="2"/>
  <c r="OXA174" i="2"/>
  <c r="OXB174" i="2"/>
  <c r="OXC174" i="2"/>
  <c r="OXD174" i="2"/>
  <c r="OXE174" i="2"/>
  <c r="OXF174" i="2"/>
  <c r="OXG174" i="2"/>
  <c r="OXH174" i="2"/>
  <c r="OXI174" i="2"/>
  <c r="OXJ174" i="2"/>
  <c r="OXK174" i="2"/>
  <c r="OXL174" i="2"/>
  <c r="OXM174" i="2"/>
  <c r="OXN174" i="2"/>
  <c r="OXO174" i="2"/>
  <c r="OXP174" i="2"/>
  <c r="OXQ174" i="2"/>
  <c r="OXR174" i="2"/>
  <c r="OXS174" i="2"/>
  <c r="OXT174" i="2"/>
  <c r="OXU174" i="2"/>
  <c r="OXV174" i="2"/>
  <c r="OXW174" i="2"/>
  <c r="OXX174" i="2"/>
  <c r="OXY174" i="2"/>
  <c r="OXZ174" i="2"/>
  <c r="OYA174" i="2"/>
  <c r="OYB174" i="2"/>
  <c r="OYC174" i="2"/>
  <c r="OYD174" i="2"/>
  <c r="OYE174" i="2"/>
  <c r="OYF174" i="2"/>
  <c r="OYG174" i="2"/>
  <c r="OYH174" i="2"/>
  <c r="OYI174" i="2"/>
  <c r="OYJ174" i="2"/>
  <c r="OYK174" i="2"/>
  <c r="OYL174" i="2"/>
  <c r="OYM174" i="2"/>
  <c r="OYN174" i="2"/>
  <c r="OYO174" i="2"/>
  <c r="OYP174" i="2"/>
  <c r="OYQ174" i="2"/>
  <c r="OYR174" i="2"/>
  <c r="OYS174" i="2"/>
  <c r="OYT174" i="2"/>
  <c r="OYU174" i="2"/>
  <c r="OYV174" i="2"/>
  <c r="OYW174" i="2"/>
  <c r="OYX174" i="2"/>
  <c r="OYY174" i="2"/>
  <c r="OYZ174" i="2"/>
  <c r="OZA174" i="2"/>
  <c r="OZB174" i="2"/>
  <c r="OZC174" i="2"/>
  <c r="OZD174" i="2"/>
  <c r="OZE174" i="2"/>
  <c r="OZF174" i="2"/>
  <c r="OZG174" i="2"/>
  <c r="OZH174" i="2"/>
  <c r="OZI174" i="2"/>
  <c r="OZJ174" i="2"/>
  <c r="OZK174" i="2"/>
  <c r="OZL174" i="2"/>
  <c r="OZM174" i="2"/>
  <c r="OZN174" i="2"/>
  <c r="OZO174" i="2"/>
  <c r="OZP174" i="2"/>
  <c r="OZQ174" i="2"/>
  <c r="OZR174" i="2"/>
  <c r="OZS174" i="2"/>
  <c r="OZT174" i="2"/>
  <c r="OZU174" i="2"/>
  <c r="OZV174" i="2"/>
  <c r="OZW174" i="2"/>
  <c r="OZX174" i="2"/>
  <c r="OZY174" i="2"/>
  <c r="OZZ174" i="2"/>
  <c r="PAA174" i="2"/>
  <c r="PAB174" i="2"/>
  <c r="PAC174" i="2"/>
  <c r="PAD174" i="2"/>
  <c r="PAE174" i="2"/>
  <c r="PAF174" i="2"/>
  <c r="PAG174" i="2"/>
  <c r="PAH174" i="2"/>
  <c r="PAI174" i="2"/>
  <c r="PAJ174" i="2"/>
  <c r="PAK174" i="2"/>
  <c r="PAL174" i="2"/>
  <c r="PAM174" i="2"/>
  <c r="PAN174" i="2"/>
  <c r="PAO174" i="2"/>
  <c r="PAP174" i="2"/>
  <c r="PAQ174" i="2"/>
  <c r="PAR174" i="2"/>
  <c r="PAS174" i="2"/>
  <c r="PAT174" i="2"/>
  <c r="PAU174" i="2"/>
  <c r="PAV174" i="2"/>
  <c r="PAW174" i="2"/>
  <c r="PAX174" i="2"/>
  <c r="PAY174" i="2"/>
  <c r="PAZ174" i="2"/>
  <c r="PBA174" i="2"/>
  <c r="PBB174" i="2"/>
  <c r="PBC174" i="2"/>
  <c r="PBD174" i="2"/>
  <c r="PBE174" i="2"/>
  <c r="PBF174" i="2"/>
  <c r="PBG174" i="2"/>
  <c r="PBH174" i="2"/>
  <c r="PBI174" i="2"/>
  <c r="PBJ174" i="2"/>
  <c r="PBK174" i="2"/>
  <c r="PBL174" i="2"/>
  <c r="PBM174" i="2"/>
  <c r="PBN174" i="2"/>
  <c r="PBO174" i="2"/>
  <c r="PBP174" i="2"/>
  <c r="PBQ174" i="2"/>
  <c r="PBR174" i="2"/>
  <c r="PBS174" i="2"/>
  <c r="PBT174" i="2"/>
  <c r="PBU174" i="2"/>
  <c r="PBV174" i="2"/>
  <c r="PBW174" i="2"/>
  <c r="PBX174" i="2"/>
  <c r="PBY174" i="2"/>
  <c r="PBZ174" i="2"/>
  <c r="PCA174" i="2"/>
  <c r="PCB174" i="2"/>
  <c r="PCC174" i="2"/>
  <c r="PCD174" i="2"/>
  <c r="PCE174" i="2"/>
  <c r="PCF174" i="2"/>
  <c r="PCG174" i="2"/>
  <c r="PCH174" i="2"/>
  <c r="PCI174" i="2"/>
  <c r="PCJ174" i="2"/>
  <c r="PCK174" i="2"/>
  <c r="PCL174" i="2"/>
  <c r="PCM174" i="2"/>
  <c r="PCN174" i="2"/>
  <c r="PCO174" i="2"/>
  <c r="PCP174" i="2"/>
  <c r="PCQ174" i="2"/>
  <c r="PCR174" i="2"/>
  <c r="PCS174" i="2"/>
  <c r="PCT174" i="2"/>
  <c r="PCU174" i="2"/>
  <c r="PCV174" i="2"/>
  <c r="PCW174" i="2"/>
  <c r="PCX174" i="2"/>
  <c r="PCY174" i="2"/>
  <c r="PCZ174" i="2"/>
  <c r="PDA174" i="2"/>
  <c r="PDB174" i="2"/>
  <c r="PDC174" i="2"/>
  <c r="PDD174" i="2"/>
  <c r="PDE174" i="2"/>
  <c r="PDF174" i="2"/>
  <c r="PDG174" i="2"/>
  <c r="PDH174" i="2"/>
  <c r="PDI174" i="2"/>
  <c r="PDJ174" i="2"/>
  <c r="PDK174" i="2"/>
  <c r="PDL174" i="2"/>
  <c r="PDM174" i="2"/>
  <c r="PDN174" i="2"/>
  <c r="PDO174" i="2"/>
  <c r="PDP174" i="2"/>
  <c r="PDQ174" i="2"/>
  <c r="PDR174" i="2"/>
  <c r="PDS174" i="2"/>
  <c r="PDT174" i="2"/>
  <c r="PDU174" i="2"/>
  <c r="PDV174" i="2"/>
  <c r="PDW174" i="2"/>
  <c r="PDX174" i="2"/>
  <c r="PDY174" i="2"/>
  <c r="PDZ174" i="2"/>
  <c r="PEA174" i="2"/>
  <c r="PEB174" i="2"/>
  <c r="PEC174" i="2"/>
  <c r="PED174" i="2"/>
  <c r="PEE174" i="2"/>
  <c r="PEF174" i="2"/>
  <c r="PEG174" i="2"/>
  <c r="PEH174" i="2"/>
  <c r="PEI174" i="2"/>
  <c r="PEJ174" i="2"/>
  <c r="PEK174" i="2"/>
  <c r="PEL174" i="2"/>
  <c r="PEM174" i="2"/>
  <c r="PEN174" i="2"/>
  <c r="PEO174" i="2"/>
  <c r="PEP174" i="2"/>
  <c r="PEQ174" i="2"/>
  <c r="PER174" i="2"/>
  <c r="PES174" i="2"/>
  <c r="PET174" i="2"/>
  <c r="PEU174" i="2"/>
  <c r="PEV174" i="2"/>
  <c r="PEW174" i="2"/>
  <c r="PEX174" i="2"/>
  <c r="PEY174" i="2"/>
  <c r="PEZ174" i="2"/>
  <c r="PFA174" i="2"/>
  <c r="PFB174" i="2"/>
  <c r="PFC174" i="2"/>
  <c r="PFD174" i="2"/>
  <c r="PFE174" i="2"/>
  <c r="PFF174" i="2"/>
  <c r="PFG174" i="2"/>
  <c r="PFH174" i="2"/>
  <c r="PFI174" i="2"/>
  <c r="PFJ174" i="2"/>
  <c r="PFK174" i="2"/>
  <c r="PFL174" i="2"/>
  <c r="PFM174" i="2"/>
  <c r="PFN174" i="2"/>
  <c r="PFO174" i="2"/>
  <c r="PFP174" i="2"/>
  <c r="PFQ174" i="2"/>
  <c r="PFR174" i="2"/>
  <c r="PFS174" i="2"/>
  <c r="PFT174" i="2"/>
  <c r="PFU174" i="2"/>
  <c r="PFV174" i="2"/>
  <c r="PFW174" i="2"/>
  <c r="PFX174" i="2"/>
  <c r="PFY174" i="2"/>
  <c r="PFZ174" i="2"/>
  <c r="PGA174" i="2"/>
  <c r="PGB174" i="2"/>
  <c r="PGC174" i="2"/>
  <c r="PGD174" i="2"/>
  <c r="PGE174" i="2"/>
  <c r="PGF174" i="2"/>
  <c r="PGG174" i="2"/>
  <c r="PGH174" i="2"/>
  <c r="PGI174" i="2"/>
  <c r="PGJ174" i="2"/>
  <c r="PGK174" i="2"/>
  <c r="PGL174" i="2"/>
  <c r="PGM174" i="2"/>
  <c r="PGN174" i="2"/>
  <c r="PGO174" i="2"/>
  <c r="PGP174" i="2"/>
  <c r="PGQ174" i="2"/>
  <c r="PGR174" i="2"/>
  <c r="PGS174" i="2"/>
  <c r="PGT174" i="2"/>
  <c r="PGU174" i="2"/>
  <c r="PGV174" i="2"/>
  <c r="PGW174" i="2"/>
  <c r="PGX174" i="2"/>
  <c r="PGY174" i="2"/>
  <c r="PGZ174" i="2"/>
  <c r="PHA174" i="2"/>
  <c r="PHB174" i="2"/>
  <c r="PHC174" i="2"/>
  <c r="PHD174" i="2"/>
  <c r="PHE174" i="2"/>
  <c r="PHF174" i="2"/>
  <c r="PHG174" i="2"/>
  <c r="PHH174" i="2"/>
  <c r="PHI174" i="2"/>
  <c r="PHJ174" i="2"/>
  <c r="PHK174" i="2"/>
  <c r="PHL174" i="2"/>
  <c r="PHM174" i="2"/>
  <c r="PHN174" i="2"/>
  <c r="PHO174" i="2"/>
  <c r="PHP174" i="2"/>
  <c r="PHQ174" i="2"/>
  <c r="PHR174" i="2"/>
  <c r="PHS174" i="2"/>
  <c r="PHT174" i="2"/>
  <c r="PHU174" i="2"/>
  <c r="PHV174" i="2"/>
  <c r="PHW174" i="2"/>
  <c r="PHX174" i="2"/>
  <c r="PHY174" i="2"/>
  <c r="PHZ174" i="2"/>
  <c r="PIA174" i="2"/>
  <c r="PIB174" i="2"/>
  <c r="PIC174" i="2"/>
  <c r="PID174" i="2"/>
  <c r="PIE174" i="2"/>
  <c r="PIF174" i="2"/>
  <c r="PIG174" i="2"/>
  <c r="PIH174" i="2"/>
  <c r="PII174" i="2"/>
  <c r="PIJ174" i="2"/>
  <c r="PIK174" i="2"/>
  <c r="PIL174" i="2"/>
  <c r="PIM174" i="2"/>
  <c r="PIN174" i="2"/>
  <c r="PIO174" i="2"/>
  <c r="PIP174" i="2"/>
  <c r="PIQ174" i="2"/>
  <c r="PIR174" i="2"/>
  <c r="PIS174" i="2"/>
  <c r="PIT174" i="2"/>
  <c r="PIU174" i="2"/>
  <c r="PIV174" i="2"/>
  <c r="PIW174" i="2"/>
  <c r="PIX174" i="2"/>
  <c r="PIY174" i="2"/>
  <c r="PIZ174" i="2"/>
  <c r="PJA174" i="2"/>
  <c r="PJB174" i="2"/>
  <c r="PJC174" i="2"/>
  <c r="PJD174" i="2"/>
  <c r="PJE174" i="2"/>
  <c r="PJF174" i="2"/>
  <c r="PJG174" i="2"/>
  <c r="PJH174" i="2"/>
  <c r="PJI174" i="2"/>
  <c r="PJJ174" i="2"/>
  <c r="PJK174" i="2"/>
  <c r="PJL174" i="2"/>
  <c r="PJM174" i="2"/>
  <c r="PJN174" i="2"/>
  <c r="PJO174" i="2"/>
  <c r="PJP174" i="2"/>
  <c r="PJQ174" i="2"/>
  <c r="PJR174" i="2"/>
  <c r="PJS174" i="2"/>
  <c r="PJT174" i="2"/>
  <c r="PJU174" i="2"/>
  <c r="PJV174" i="2"/>
  <c r="PJW174" i="2"/>
  <c r="PJX174" i="2"/>
  <c r="PJY174" i="2"/>
  <c r="PJZ174" i="2"/>
  <c r="PKA174" i="2"/>
  <c r="PKB174" i="2"/>
  <c r="PKC174" i="2"/>
  <c r="PKD174" i="2"/>
  <c r="PKE174" i="2"/>
  <c r="PKF174" i="2"/>
  <c r="PKG174" i="2"/>
  <c r="PKH174" i="2"/>
  <c r="PKI174" i="2"/>
  <c r="PKJ174" i="2"/>
  <c r="PKK174" i="2"/>
  <c r="PKL174" i="2"/>
  <c r="PKM174" i="2"/>
  <c r="PKN174" i="2"/>
  <c r="PKO174" i="2"/>
  <c r="PKP174" i="2"/>
  <c r="PKQ174" i="2"/>
  <c r="PKR174" i="2"/>
  <c r="PKS174" i="2"/>
  <c r="PKT174" i="2"/>
  <c r="PKU174" i="2"/>
  <c r="PKV174" i="2"/>
  <c r="PKW174" i="2"/>
  <c r="PKX174" i="2"/>
  <c r="PKY174" i="2"/>
  <c r="PKZ174" i="2"/>
  <c r="PLA174" i="2"/>
  <c r="PLB174" i="2"/>
  <c r="PLC174" i="2"/>
  <c r="PLD174" i="2"/>
  <c r="PLE174" i="2"/>
  <c r="PLF174" i="2"/>
  <c r="PLG174" i="2"/>
  <c r="PLH174" i="2"/>
  <c r="PLI174" i="2"/>
  <c r="PLJ174" i="2"/>
  <c r="PLK174" i="2"/>
  <c r="PLL174" i="2"/>
  <c r="PLM174" i="2"/>
  <c r="PLN174" i="2"/>
  <c r="PLO174" i="2"/>
  <c r="PLP174" i="2"/>
  <c r="PLQ174" i="2"/>
  <c r="PLR174" i="2"/>
  <c r="PLS174" i="2"/>
  <c r="PLT174" i="2"/>
  <c r="PLU174" i="2"/>
  <c r="PLV174" i="2"/>
  <c r="PLW174" i="2"/>
  <c r="PLX174" i="2"/>
  <c r="PLY174" i="2"/>
  <c r="PLZ174" i="2"/>
  <c r="PMA174" i="2"/>
  <c r="PMB174" i="2"/>
  <c r="PMC174" i="2"/>
  <c r="PMD174" i="2"/>
  <c r="PME174" i="2"/>
  <c r="PMF174" i="2"/>
  <c r="PMG174" i="2"/>
  <c r="PMH174" i="2"/>
  <c r="PMI174" i="2"/>
  <c r="PMJ174" i="2"/>
  <c r="PMK174" i="2"/>
  <c r="PML174" i="2"/>
  <c r="PMM174" i="2"/>
  <c r="PMN174" i="2"/>
  <c r="PMO174" i="2"/>
  <c r="PMP174" i="2"/>
  <c r="PMQ174" i="2"/>
  <c r="PMR174" i="2"/>
  <c r="PMS174" i="2"/>
  <c r="PMT174" i="2"/>
  <c r="PMU174" i="2"/>
  <c r="PMV174" i="2"/>
  <c r="PMW174" i="2"/>
  <c r="PMX174" i="2"/>
  <c r="PMY174" i="2"/>
  <c r="PMZ174" i="2"/>
  <c r="PNA174" i="2"/>
  <c r="PNB174" i="2"/>
  <c r="PNC174" i="2"/>
  <c r="PND174" i="2"/>
  <c r="PNE174" i="2"/>
  <c r="PNF174" i="2"/>
  <c r="PNG174" i="2"/>
  <c r="PNH174" i="2"/>
  <c r="PNI174" i="2"/>
  <c r="PNJ174" i="2"/>
  <c r="PNK174" i="2"/>
  <c r="PNL174" i="2"/>
  <c r="PNM174" i="2"/>
  <c r="PNN174" i="2"/>
  <c r="PNO174" i="2"/>
  <c r="PNP174" i="2"/>
  <c r="PNQ174" i="2"/>
  <c r="PNR174" i="2"/>
  <c r="PNS174" i="2"/>
  <c r="PNT174" i="2"/>
  <c r="PNU174" i="2"/>
  <c r="PNV174" i="2"/>
  <c r="PNW174" i="2"/>
  <c r="PNX174" i="2"/>
  <c r="PNY174" i="2"/>
  <c r="PNZ174" i="2"/>
  <c r="POA174" i="2"/>
  <c r="POB174" i="2"/>
  <c r="POC174" i="2"/>
  <c r="POD174" i="2"/>
  <c r="POE174" i="2"/>
  <c r="POF174" i="2"/>
  <c r="POG174" i="2"/>
  <c r="POH174" i="2"/>
  <c r="POI174" i="2"/>
  <c r="POJ174" i="2"/>
  <c r="POK174" i="2"/>
  <c r="POL174" i="2"/>
  <c r="POM174" i="2"/>
  <c r="PON174" i="2"/>
  <c r="POO174" i="2"/>
  <c r="POP174" i="2"/>
  <c r="POQ174" i="2"/>
  <c r="POR174" i="2"/>
  <c r="POS174" i="2"/>
  <c r="POT174" i="2"/>
  <c r="POU174" i="2"/>
  <c r="POV174" i="2"/>
  <c r="POW174" i="2"/>
  <c r="POX174" i="2"/>
  <c r="POY174" i="2"/>
  <c r="POZ174" i="2"/>
  <c r="PPA174" i="2"/>
  <c r="PPB174" i="2"/>
  <c r="PPC174" i="2"/>
  <c r="PPD174" i="2"/>
  <c r="PPE174" i="2"/>
  <c r="PPF174" i="2"/>
  <c r="PPG174" i="2"/>
  <c r="PPH174" i="2"/>
  <c r="PPI174" i="2"/>
  <c r="PPJ174" i="2"/>
  <c r="PPK174" i="2"/>
  <c r="PPL174" i="2"/>
  <c r="PPM174" i="2"/>
  <c r="PPN174" i="2"/>
  <c r="PPO174" i="2"/>
  <c r="PPP174" i="2"/>
  <c r="PPQ174" i="2"/>
  <c r="PPR174" i="2"/>
  <c r="PPS174" i="2"/>
  <c r="PPT174" i="2"/>
  <c r="PPU174" i="2"/>
  <c r="PPV174" i="2"/>
  <c r="PPW174" i="2"/>
  <c r="PPX174" i="2"/>
  <c r="PPY174" i="2"/>
  <c r="PPZ174" i="2"/>
  <c r="PQA174" i="2"/>
  <c r="PQB174" i="2"/>
  <c r="PQC174" i="2"/>
  <c r="PQD174" i="2"/>
  <c r="PQE174" i="2"/>
  <c r="PQF174" i="2"/>
  <c r="PQG174" i="2"/>
  <c r="PQH174" i="2"/>
  <c r="PQI174" i="2"/>
  <c r="PQJ174" i="2"/>
  <c r="PQK174" i="2"/>
  <c r="PQL174" i="2"/>
  <c r="PQM174" i="2"/>
  <c r="PQN174" i="2"/>
  <c r="PQO174" i="2"/>
  <c r="PQP174" i="2"/>
  <c r="PQQ174" i="2"/>
  <c r="PQR174" i="2"/>
  <c r="PQS174" i="2"/>
  <c r="PQT174" i="2"/>
  <c r="PQU174" i="2"/>
  <c r="PQV174" i="2"/>
  <c r="PQW174" i="2"/>
  <c r="PQX174" i="2"/>
  <c r="PQY174" i="2"/>
  <c r="PQZ174" i="2"/>
  <c r="PRA174" i="2"/>
  <c r="PRB174" i="2"/>
  <c r="PRC174" i="2"/>
  <c r="PRD174" i="2"/>
  <c r="PRE174" i="2"/>
  <c r="PRF174" i="2"/>
  <c r="PRG174" i="2"/>
  <c r="PRH174" i="2"/>
  <c r="PRI174" i="2"/>
  <c r="PRJ174" i="2"/>
  <c r="PRK174" i="2"/>
  <c r="PRL174" i="2"/>
  <c r="PRM174" i="2"/>
  <c r="PRN174" i="2"/>
  <c r="PRO174" i="2"/>
  <c r="PRP174" i="2"/>
  <c r="PRQ174" i="2"/>
  <c r="PRR174" i="2"/>
  <c r="PRS174" i="2"/>
  <c r="PRT174" i="2"/>
  <c r="PRU174" i="2"/>
  <c r="PRV174" i="2"/>
  <c r="PRW174" i="2"/>
  <c r="PRX174" i="2"/>
  <c r="PRY174" i="2"/>
  <c r="PRZ174" i="2"/>
  <c r="PSA174" i="2"/>
  <c r="PSB174" i="2"/>
  <c r="PSC174" i="2"/>
  <c r="PSD174" i="2"/>
  <c r="PSE174" i="2"/>
  <c r="PSF174" i="2"/>
  <c r="PSG174" i="2"/>
  <c r="PSH174" i="2"/>
  <c r="PSI174" i="2"/>
  <c r="PSJ174" i="2"/>
  <c r="PSK174" i="2"/>
  <c r="PSL174" i="2"/>
  <c r="PSM174" i="2"/>
  <c r="PSN174" i="2"/>
  <c r="PSO174" i="2"/>
  <c r="PSP174" i="2"/>
  <c r="PSQ174" i="2"/>
  <c r="PSR174" i="2"/>
  <c r="PSS174" i="2"/>
  <c r="PST174" i="2"/>
  <c r="PSU174" i="2"/>
  <c r="PSV174" i="2"/>
  <c r="PSW174" i="2"/>
  <c r="PSX174" i="2"/>
  <c r="PSY174" i="2"/>
  <c r="PSZ174" i="2"/>
  <c r="PTA174" i="2"/>
  <c r="PTB174" i="2"/>
  <c r="PTC174" i="2"/>
  <c r="PTD174" i="2"/>
  <c r="PTE174" i="2"/>
  <c r="PTF174" i="2"/>
  <c r="PTG174" i="2"/>
  <c r="PTH174" i="2"/>
  <c r="PTI174" i="2"/>
  <c r="PTJ174" i="2"/>
  <c r="PTK174" i="2"/>
  <c r="PTL174" i="2"/>
  <c r="PTM174" i="2"/>
  <c r="PTN174" i="2"/>
  <c r="PTO174" i="2"/>
  <c r="PTP174" i="2"/>
  <c r="PTQ174" i="2"/>
  <c r="PTR174" i="2"/>
  <c r="PTS174" i="2"/>
  <c r="PTT174" i="2"/>
  <c r="PTU174" i="2"/>
  <c r="PTV174" i="2"/>
  <c r="PTW174" i="2"/>
  <c r="PTX174" i="2"/>
  <c r="PTY174" i="2"/>
  <c r="PTZ174" i="2"/>
  <c r="PUA174" i="2"/>
  <c r="PUB174" i="2"/>
  <c r="PUC174" i="2"/>
  <c r="PUD174" i="2"/>
  <c r="PUE174" i="2"/>
  <c r="PUF174" i="2"/>
  <c r="PUG174" i="2"/>
  <c r="PUH174" i="2"/>
  <c r="PUI174" i="2"/>
  <c r="PUJ174" i="2"/>
  <c r="PUK174" i="2"/>
  <c r="PUL174" i="2"/>
  <c r="PUM174" i="2"/>
  <c r="PUN174" i="2"/>
  <c r="PUO174" i="2"/>
  <c r="PUP174" i="2"/>
  <c r="PUQ174" i="2"/>
  <c r="PUR174" i="2"/>
  <c r="PUS174" i="2"/>
  <c r="PUT174" i="2"/>
  <c r="PUU174" i="2"/>
  <c r="PUV174" i="2"/>
  <c r="PUW174" i="2"/>
  <c r="PUX174" i="2"/>
  <c r="PUY174" i="2"/>
  <c r="PUZ174" i="2"/>
  <c r="PVA174" i="2"/>
  <c r="PVB174" i="2"/>
  <c r="PVC174" i="2"/>
  <c r="PVD174" i="2"/>
  <c r="PVE174" i="2"/>
  <c r="PVF174" i="2"/>
  <c r="PVG174" i="2"/>
  <c r="PVH174" i="2"/>
  <c r="PVI174" i="2"/>
  <c r="PVJ174" i="2"/>
  <c r="PVK174" i="2"/>
  <c r="PVL174" i="2"/>
  <c r="PVM174" i="2"/>
  <c r="PVN174" i="2"/>
  <c r="PVO174" i="2"/>
  <c r="PVP174" i="2"/>
  <c r="PVQ174" i="2"/>
  <c r="PVR174" i="2"/>
  <c r="PVS174" i="2"/>
  <c r="PVT174" i="2"/>
  <c r="PVU174" i="2"/>
  <c r="PVV174" i="2"/>
  <c r="PVW174" i="2"/>
  <c r="PVX174" i="2"/>
  <c r="PVY174" i="2"/>
  <c r="PVZ174" i="2"/>
  <c r="PWA174" i="2"/>
  <c r="PWB174" i="2"/>
  <c r="PWC174" i="2"/>
  <c r="PWD174" i="2"/>
  <c r="PWE174" i="2"/>
  <c r="PWF174" i="2"/>
  <c r="PWG174" i="2"/>
  <c r="PWH174" i="2"/>
  <c r="PWI174" i="2"/>
  <c r="PWJ174" i="2"/>
  <c r="PWK174" i="2"/>
  <c r="PWL174" i="2"/>
  <c r="PWM174" i="2"/>
  <c r="PWN174" i="2"/>
  <c r="PWO174" i="2"/>
  <c r="PWP174" i="2"/>
  <c r="PWQ174" i="2"/>
  <c r="PWR174" i="2"/>
  <c r="PWS174" i="2"/>
  <c r="PWT174" i="2"/>
  <c r="PWU174" i="2"/>
  <c r="PWV174" i="2"/>
  <c r="PWW174" i="2"/>
  <c r="PWX174" i="2"/>
  <c r="PWY174" i="2"/>
  <c r="PWZ174" i="2"/>
  <c r="PXA174" i="2"/>
  <c r="PXB174" i="2"/>
  <c r="PXC174" i="2"/>
  <c r="PXD174" i="2"/>
  <c r="PXE174" i="2"/>
  <c r="PXF174" i="2"/>
  <c r="PXG174" i="2"/>
  <c r="PXH174" i="2"/>
  <c r="PXI174" i="2"/>
  <c r="PXJ174" i="2"/>
  <c r="PXK174" i="2"/>
  <c r="PXL174" i="2"/>
  <c r="PXM174" i="2"/>
  <c r="PXN174" i="2"/>
  <c r="PXO174" i="2"/>
  <c r="PXP174" i="2"/>
  <c r="PXQ174" i="2"/>
  <c r="PXR174" i="2"/>
  <c r="PXS174" i="2"/>
  <c r="PXT174" i="2"/>
  <c r="PXU174" i="2"/>
  <c r="PXV174" i="2"/>
  <c r="PXW174" i="2"/>
  <c r="PXX174" i="2"/>
  <c r="PXY174" i="2"/>
  <c r="PXZ174" i="2"/>
  <c r="PYA174" i="2"/>
  <c r="PYB174" i="2"/>
  <c r="PYC174" i="2"/>
  <c r="PYD174" i="2"/>
  <c r="PYE174" i="2"/>
  <c r="PYF174" i="2"/>
  <c r="PYG174" i="2"/>
  <c r="PYH174" i="2"/>
  <c r="PYI174" i="2"/>
  <c r="PYJ174" i="2"/>
  <c r="PYK174" i="2"/>
  <c r="PYL174" i="2"/>
  <c r="PYM174" i="2"/>
  <c r="PYN174" i="2"/>
  <c r="PYO174" i="2"/>
  <c r="PYP174" i="2"/>
  <c r="PYQ174" i="2"/>
  <c r="PYR174" i="2"/>
  <c r="PYS174" i="2"/>
  <c r="PYT174" i="2"/>
  <c r="PYU174" i="2"/>
  <c r="PYV174" i="2"/>
  <c r="PYW174" i="2"/>
  <c r="PYX174" i="2"/>
  <c r="PYY174" i="2"/>
  <c r="PYZ174" i="2"/>
  <c r="PZA174" i="2"/>
  <c r="PZB174" i="2"/>
  <c r="PZC174" i="2"/>
  <c r="PZD174" i="2"/>
  <c r="PZE174" i="2"/>
  <c r="PZF174" i="2"/>
  <c r="PZG174" i="2"/>
  <c r="PZH174" i="2"/>
  <c r="PZI174" i="2"/>
  <c r="PZJ174" i="2"/>
  <c r="PZK174" i="2"/>
  <c r="PZL174" i="2"/>
  <c r="PZM174" i="2"/>
  <c r="PZN174" i="2"/>
  <c r="PZO174" i="2"/>
  <c r="PZP174" i="2"/>
  <c r="PZQ174" i="2"/>
  <c r="PZR174" i="2"/>
  <c r="PZS174" i="2"/>
  <c r="PZT174" i="2"/>
  <c r="PZU174" i="2"/>
  <c r="PZV174" i="2"/>
  <c r="PZW174" i="2"/>
  <c r="PZX174" i="2"/>
  <c r="PZY174" i="2"/>
  <c r="PZZ174" i="2"/>
  <c r="QAA174" i="2"/>
  <c r="QAB174" i="2"/>
  <c r="QAC174" i="2"/>
  <c r="QAD174" i="2"/>
  <c r="QAE174" i="2"/>
  <c r="QAF174" i="2"/>
  <c r="QAG174" i="2"/>
  <c r="QAH174" i="2"/>
  <c r="QAI174" i="2"/>
  <c r="QAJ174" i="2"/>
  <c r="QAK174" i="2"/>
  <c r="QAL174" i="2"/>
  <c r="QAM174" i="2"/>
  <c r="QAN174" i="2"/>
  <c r="QAO174" i="2"/>
  <c r="QAP174" i="2"/>
  <c r="QAQ174" i="2"/>
  <c r="QAR174" i="2"/>
  <c r="QAS174" i="2"/>
  <c r="QAT174" i="2"/>
  <c r="QAU174" i="2"/>
  <c r="QAV174" i="2"/>
  <c r="QAW174" i="2"/>
  <c r="QAX174" i="2"/>
  <c r="QAY174" i="2"/>
  <c r="QAZ174" i="2"/>
  <c r="QBA174" i="2"/>
  <c r="QBB174" i="2"/>
  <c r="QBC174" i="2"/>
  <c r="QBD174" i="2"/>
  <c r="QBE174" i="2"/>
  <c r="QBF174" i="2"/>
  <c r="QBG174" i="2"/>
  <c r="QBH174" i="2"/>
  <c r="QBI174" i="2"/>
  <c r="QBJ174" i="2"/>
  <c r="QBK174" i="2"/>
  <c r="QBL174" i="2"/>
  <c r="QBM174" i="2"/>
  <c r="QBN174" i="2"/>
  <c r="QBO174" i="2"/>
  <c r="QBP174" i="2"/>
  <c r="QBQ174" i="2"/>
  <c r="QBR174" i="2"/>
  <c r="QBS174" i="2"/>
  <c r="QBT174" i="2"/>
  <c r="QBU174" i="2"/>
  <c r="QBV174" i="2"/>
  <c r="QBW174" i="2"/>
  <c r="QBX174" i="2"/>
  <c r="QBY174" i="2"/>
  <c r="QBZ174" i="2"/>
  <c r="QCA174" i="2"/>
  <c r="QCB174" i="2"/>
  <c r="QCC174" i="2"/>
  <c r="QCD174" i="2"/>
  <c r="QCE174" i="2"/>
  <c r="QCF174" i="2"/>
  <c r="QCG174" i="2"/>
  <c r="QCH174" i="2"/>
  <c r="QCI174" i="2"/>
  <c r="QCJ174" i="2"/>
  <c r="QCK174" i="2"/>
  <c r="QCL174" i="2"/>
  <c r="QCM174" i="2"/>
  <c r="QCN174" i="2"/>
  <c r="QCO174" i="2"/>
  <c r="QCP174" i="2"/>
  <c r="QCQ174" i="2"/>
  <c r="QCR174" i="2"/>
  <c r="QCS174" i="2"/>
  <c r="QCT174" i="2"/>
  <c r="QCU174" i="2"/>
  <c r="QCV174" i="2"/>
  <c r="QCW174" i="2"/>
  <c r="QCX174" i="2"/>
  <c r="QCY174" i="2"/>
  <c r="QCZ174" i="2"/>
  <c r="QDA174" i="2"/>
  <c r="QDB174" i="2"/>
  <c r="QDC174" i="2"/>
  <c r="QDD174" i="2"/>
  <c r="QDE174" i="2"/>
  <c r="QDF174" i="2"/>
  <c r="QDG174" i="2"/>
  <c r="QDH174" i="2"/>
  <c r="QDI174" i="2"/>
  <c r="QDJ174" i="2"/>
  <c r="QDK174" i="2"/>
  <c r="QDL174" i="2"/>
  <c r="QDM174" i="2"/>
  <c r="QDN174" i="2"/>
  <c r="QDO174" i="2"/>
  <c r="QDP174" i="2"/>
  <c r="QDQ174" i="2"/>
  <c r="QDR174" i="2"/>
  <c r="QDS174" i="2"/>
  <c r="QDT174" i="2"/>
  <c r="QDU174" i="2"/>
  <c r="QDV174" i="2"/>
  <c r="QDW174" i="2"/>
  <c r="QDX174" i="2"/>
  <c r="QDY174" i="2"/>
  <c r="QDZ174" i="2"/>
  <c r="QEA174" i="2"/>
  <c r="QEB174" i="2"/>
  <c r="QEC174" i="2"/>
  <c r="QED174" i="2"/>
  <c r="QEE174" i="2"/>
  <c r="QEF174" i="2"/>
  <c r="QEG174" i="2"/>
  <c r="QEH174" i="2"/>
  <c r="QEI174" i="2"/>
  <c r="QEJ174" i="2"/>
  <c r="QEK174" i="2"/>
  <c r="QEL174" i="2"/>
  <c r="QEM174" i="2"/>
  <c r="QEN174" i="2"/>
  <c r="QEO174" i="2"/>
  <c r="QEP174" i="2"/>
  <c r="QEQ174" i="2"/>
  <c r="QER174" i="2"/>
  <c r="QES174" i="2"/>
  <c r="QET174" i="2"/>
  <c r="QEU174" i="2"/>
  <c r="QEV174" i="2"/>
  <c r="QEW174" i="2"/>
  <c r="QEX174" i="2"/>
  <c r="QEY174" i="2"/>
  <c r="QEZ174" i="2"/>
  <c r="QFA174" i="2"/>
  <c r="QFB174" i="2"/>
  <c r="QFC174" i="2"/>
  <c r="QFD174" i="2"/>
  <c r="QFE174" i="2"/>
  <c r="QFF174" i="2"/>
  <c r="QFG174" i="2"/>
  <c r="QFH174" i="2"/>
  <c r="QFI174" i="2"/>
  <c r="QFJ174" i="2"/>
  <c r="QFK174" i="2"/>
  <c r="QFL174" i="2"/>
  <c r="QFM174" i="2"/>
  <c r="QFN174" i="2"/>
  <c r="QFO174" i="2"/>
  <c r="QFP174" i="2"/>
  <c r="QFQ174" i="2"/>
  <c r="QFR174" i="2"/>
  <c r="QFS174" i="2"/>
  <c r="QFT174" i="2"/>
  <c r="QFU174" i="2"/>
  <c r="QFV174" i="2"/>
  <c r="QFW174" i="2"/>
  <c r="QFX174" i="2"/>
  <c r="QFY174" i="2"/>
  <c r="QFZ174" i="2"/>
  <c r="QGA174" i="2"/>
  <c r="QGB174" i="2"/>
  <c r="QGC174" i="2"/>
  <c r="QGD174" i="2"/>
  <c r="QGE174" i="2"/>
  <c r="QGF174" i="2"/>
  <c r="QGG174" i="2"/>
  <c r="QGH174" i="2"/>
  <c r="QGI174" i="2"/>
  <c r="QGJ174" i="2"/>
  <c r="QGK174" i="2"/>
  <c r="QGL174" i="2"/>
  <c r="QGM174" i="2"/>
  <c r="QGN174" i="2"/>
  <c r="QGO174" i="2"/>
  <c r="QGP174" i="2"/>
  <c r="QGQ174" i="2"/>
  <c r="QGR174" i="2"/>
  <c r="QGS174" i="2"/>
  <c r="QGT174" i="2"/>
  <c r="QGU174" i="2"/>
  <c r="QGV174" i="2"/>
  <c r="QGW174" i="2"/>
  <c r="QGX174" i="2"/>
  <c r="QGY174" i="2"/>
  <c r="QGZ174" i="2"/>
  <c r="QHA174" i="2"/>
  <c r="QHB174" i="2"/>
  <c r="QHC174" i="2"/>
  <c r="QHD174" i="2"/>
  <c r="QHE174" i="2"/>
  <c r="QHF174" i="2"/>
  <c r="QHG174" i="2"/>
  <c r="QHH174" i="2"/>
  <c r="QHI174" i="2"/>
  <c r="QHJ174" i="2"/>
  <c r="QHK174" i="2"/>
  <c r="QHL174" i="2"/>
  <c r="QHM174" i="2"/>
  <c r="QHN174" i="2"/>
  <c r="QHO174" i="2"/>
  <c r="QHP174" i="2"/>
  <c r="QHQ174" i="2"/>
  <c r="QHR174" i="2"/>
  <c r="QHS174" i="2"/>
  <c r="QHT174" i="2"/>
  <c r="QHU174" i="2"/>
  <c r="QHV174" i="2"/>
  <c r="QHW174" i="2"/>
  <c r="QHX174" i="2"/>
  <c r="QHY174" i="2"/>
  <c r="QHZ174" i="2"/>
  <c r="QIA174" i="2"/>
  <c r="QIB174" i="2"/>
  <c r="QIC174" i="2"/>
  <c r="QID174" i="2"/>
  <c r="QIE174" i="2"/>
  <c r="QIF174" i="2"/>
  <c r="QIG174" i="2"/>
  <c r="QIH174" i="2"/>
  <c r="QII174" i="2"/>
  <c r="QIJ174" i="2"/>
  <c r="QIK174" i="2"/>
  <c r="QIL174" i="2"/>
  <c r="QIM174" i="2"/>
  <c r="QIN174" i="2"/>
  <c r="QIO174" i="2"/>
  <c r="QIP174" i="2"/>
  <c r="QIQ174" i="2"/>
  <c r="QIR174" i="2"/>
  <c r="QIS174" i="2"/>
  <c r="QIT174" i="2"/>
  <c r="QIU174" i="2"/>
  <c r="QIV174" i="2"/>
  <c r="QIW174" i="2"/>
  <c r="QIX174" i="2"/>
  <c r="QIY174" i="2"/>
  <c r="QIZ174" i="2"/>
  <c r="QJA174" i="2"/>
  <c r="QJB174" i="2"/>
  <c r="QJC174" i="2"/>
  <c r="QJD174" i="2"/>
  <c r="QJE174" i="2"/>
  <c r="QJF174" i="2"/>
  <c r="QJG174" i="2"/>
  <c r="QJH174" i="2"/>
  <c r="QJI174" i="2"/>
  <c r="QJJ174" i="2"/>
  <c r="QJK174" i="2"/>
  <c r="QJL174" i="2"/>
  <c r="QJM174" i="2"/>
  <c r="QJN174" i="2"/>
  <c r="QJO174" i="2"/>
  <c r="QJP174" i="2"/>
  <c r="QJQ174" i="2"/>
  <c r="QJR174" i="2"/>
  <c r="QJS174" i="2"/>
  <c r="QJT174" i="2"/>
  <c r="QJU174" i="2"/>
  <c r="QJV174" i="2"/>
  <c r="QJW174" i="2"/>
  <c r="QJX174" i="2"/>
  <c r="QJY174" i="2"/>
  <c r="QJZ174" i="2"/>
  <c r="QKA174" i="2"/>
  <c r="QKB174" i="2"/>
  <c r="QKC174" i="2"/>
  <c r="QKD174" i="2"/>
  <c r="QKE174" i="2"/>
  <c r="QKF174" i="2"/>
  <c r="QKG174" i="2"/>
  <c r="QKH174" i="2"/>
  <c r="QKI174" i="2"/>
  <c r="QKJ174" i="2"/>
  <c r="QKK174" i="2"/>
  <c r="QKL174" i="2"/>
  <c r="QKM174" i="2"/>
  <c r="QKN174" i="2"/>
  <c r="QKO174" i="2"/>
  <c r="QKP174" i="2"/>
  <c r="QKQ174" i="2"/>
  <c r="QKR174" i="2"/>
  <c r="QKS174" i="2"/>
  <c r="QKT174" i="2"/>
  <c r="QKU174" i="2"/>
  <c r="QKV174" i="2"/>
  <c r="QKW174" i="2"/>
  <c r="QKX174" i="2"/>
  <c r="QKY174" i="2"/>
  <c r="QKZ174" i="2"/>
  <c r="QLA174" i="2"/>
  <c r="QLB174" i="2"/>
  <c r="QLC174" i="2"/>
  <c r="QLD174" i="2"/>
  <c r="QLE174" i="2"/>
  <c r="QLF174" i="2"/>
  <c r="QLG174" i="2"/>
  <c r="QLH174" i="2"/>
  <c r="QLI174" i="2"/>
  <c r="QLJ174" i="2"/>
  <c r="QLK174" i="2"/>
  <c r="QLL174" i="2"/>
  <c r="QLM174" i="2"/>
  <c r="QLN174" i="2"/>
  <c r="QLO174" i="2"/>
  <c r="QLP174" i="2"/>
  <c r="QLQ174" i="2"/>
  <c r="QLR174" i="2"/>
  <c r="QLS174" i="2"/>
  <c r="QLT174" i="2"/>
  <c r="QLU174" i="2"/>
  <c r="QLV174" i="2"/>
  <c r="QLW174" i="2"/>
  <c r="QLX174" i="2"/>
  <c r="QLY174" i="2"/>
  <c r="QLZ174" i="2"/>
  <c r="QMA174" i="2"/>
  <c r="QMB174" i="2"/>
  <c r="QMC174" i="2"/>
  <c r="QMD174" i="2"/>
  <c r="QME174" i="2"/>
  <c r="QMF174" i="2"/>
  <c r="QMG174" i="2"/>
  <c r="QMH174" i="2"/>
  <c r="QMI174" i="2"/>
  <c r="QMJ174" i="2"/>
  <c r="QMK174" i="2"/>
  <c r="QML174" i="2"/>
  <c r="QMM174" i="2"/>
  <c r="QMN174" i="2"/>
  <c r="QMO174" i="2"/>
  <c r="QMP174" i="2"/>
  <c r="QMQ174" i="2"/>
  <c r="QMR174" i="2"/>
  <c r="QMS174" i="2"/>
  <c r="QMT174" i="2"/>
  <c r="QMU174" i="2"/>
  <c r="QMV174" i="2"/>
  <c r="QMW174" i="2"/>
  <c r="QMX174" i="2"/>
  <c r="QMY174" i="2"/>
  <c r="QMZ174" i="2"/>
  <c r="QNA174" i="2"/>
  <c r="QNB174" i="2"/>
  <c r="QNC174" i="2"/>
  <c r="QND174" i="2"/>
  <c r="QNE174" i="2"/>
  <c r="QNF174" i="2"/>
  <c r="QNG174" i="2"/>
  <c r="QNH174" i="2"/>
  <c r="QNI174" i="2"/>
  <c r="QNJ174" i="2"/>
  <c r="QNK174" i="2"/>
  <c r="QNL174" i="2"/>
  <c r="QNM174" i="2"/>
  <c r="QNN174" i="2"/>
  <c r="QNO174" i="2"/>
  <c r="QNP174" i="2"/>
  <c r="QNQ174" i="2"/>
  <c r="QNR174" i="2"/>
  <c r="QNS174" i="2"/>
  <c r="QNT174" i="2"/>
  <c r="QNU174" i="2"/>
  <c r="QNV174" i="2"/>
  <c r="QNW174" i="2"/>
  <c r="QNX174" i="2"/>
  <c r="QNY174" i="2"/>
  <c r="QNZ174" i="2"/>
  <c r="QOA174" i="2"/>
  <c r="QOB174" i="2"/>
  <c r="QOC174" i="2"/>
  <c r="QOD174" i="2"/>
  <c r="QOE174" i="2"/>
  <c r="QOF174" i="2"/>
  <c r="QOG174" i="2"/>
  <c r="QOH174" i="2"/>
  <c r="QOI174" i="2"/>
  <c r="QOJ174" i="2"/>
  <c r="QOK174" i="2"/>
  <c r="QOL174" i="2"/>
  <c r="QOM174" i="2"/>
  <c r="QON174" i="2"/>
  <c r="QOO174" i="2"/>
  <c r="QOP174" i="2"/>
  <c r="QOQ174" i="2"/>
  <c r="QOR174" i="2"/>
  <c r="QOS174" i="2"/>
  <c r="QOT174" i="2"/>
  <c r="QOU174" i="2"/>
  <c r="QOV174" i="2"/>
  <c r="QOW174" i="2"/>
  <c r="QOX174" i="2"/>
  <c r="QOY174" i="2"/>
  <c r="QOZ174" i="2"/>
  <c r="QPA174" i="2"/>
  <c r="QPB174" i="2"/>
  <c r="QPC174" i="2"/>
  <c r="QPD174" i="2"/>
  <c r="QPE174" i="2"/>
  <c r="QPF174" i="2"/>
  <c r="QPG174" i="2"/>
  <c r="QPH174" i="2"/>
  <c r="QPI174" i="2"/>
  <c r="QPJ174" i="2"/>
  <c r="QPK174" i="2"/>
  <c r="QPL174" i="2"/>
  <c r="QPM174" i="2"/>
  <c r="QPN174" i="2"/>
  <c r="QPO174" i="2"/>
  <c r="QPP174" i="2"/>
  <c r="QPQ174" i="2"/>
  <c r="QPR174" i="2"/>
  <c r="QPS174" i="2"/>
  <c r="QPT174" i="2"/>
  <c r="QPU174" i="2"/>
  <c r="QPV174" i="2"/>
  <c r="QPW174" i="2"/>
  <c r="QPX174" i="2"/>
  <c r="QPY174" i="2"/>
  <c r="QPZ174" i="2"/>
  <c r="QQA174" i="2"/>
  <c r="QQB174" i="2"/>
  <c r="QQC174" i="2"/>
  <c r="QQD174" i="2"/>
  <c r="QQE174" i="2"/>
  <c r="QQF174" i="2"/>
  <c r="QQG174" i="2"/>
  <c r="QQH174" i="2"/>
  <c r="QQI174" i="2"/>
  <c r="QQJ174" i="2"/>
  <c r="QQK174" i="2"/>
  <c r="QQL174" i="2"/>
  <c r="QQM174" i="2"/>
  <c r="QQN174" i="2"/>
  <c r="QQO174" i="2"/>
  <c r="QQP174" i="2"/>
  <c r="QQQ174" i="2"/>
  <c r="QQR174" i="2"/>
  <c r="QQS174" i="2"/>
  <c r="QQT174" i="2"/>
  <c r="QQU174" i="2"/>
  <c r="QQV174" i="2"/>
  <c r="QQW174" i="2"/>
  <c r="QQX174" i="2"/>
  <c r="QQY174" i="2"/>
  <c r="QQZ174" i="2"/>
  <c r="QRA174" i="2"/>
  <c r="QRB174" i="2"/>
  <c r="QRC174" i="2"/>
  <c r="QRD174" i="2"/>
  <c r="QRE174" i="2"/>
  <c r="QRF174" i="2"/>
  <c r="QRG174" i="2"/>
  <c r="QRH174" i="2"/>
  <c r="QRI174" i="2"/>
  <c r="QRJ174" i="2"/>
  <c r="QRK174" i="2"/>
  <c r="QRL174" i="2"/>
  <c r="QRM174" i="2"/>
  <c r="QRN174" i="2"/>
  <c r="QRO174" i="2"/>
  <c r="QRP174" i="2"/>
  <c r="QRQ174" i="2"/>
  <c r="QRR174" i="2"/>
  <c r="QRS174" i="2"/>
  <c r="QRT174" i="2"/>
  <c r="QRU174" i="2"/>
  <c r="QRV174" i="2"/>
  <c r="QRW174" i="2"/>
  <c r="QRX174" i="2"/>
  <c r="QRY174" i="2"/>
  <c r="QRZ174" i="2"/>
  <c r="QSA174" i="2"/>
  <c r="QSB174" i="2"/>
  <c r="QSC174" i="2"/>
  <c r="QSD174" i="2"/>
  <c r="QSE174" i="2"/>
  <c r="QSF174" i="2"/>
  <c r="QSG174" i="2"/>
  <c r="QSH174" i="2"/>
  <c r="QSI174" i="2"/>
  <c r="QSJ174" i="2"/>
  <c r="QSK174" i="2"/>
  <c r="QSL174" i="2"/>
  <c r="QSM174" i="2"/>
  <c r="QSN174" i="2"/>
  <c r="QSO174" i="2"/>
  <c r="QSP174" i="2"/>
  <c r="QSQ174" i="2"/>
  <c r="QSR174" i="2"/>
  <c r="QSS174" i="2"/>
  <c r="QST174" i="2"/>
  <c r="QSU174" i="2"/>
  <c r="QSV174" i="2"/>
  <c r="QSW174" i="2"/>
  <c r="QSX174" i="2"/>
  <c r="QSY174" i="2"/>
  <c r="QSZ174" i="2"/>
  <c r="QTA174" i="2"/>
  <c r="QTB174" i="2"/>
  <c r="QTC174" i="2"/>
  <c r="QTD174" i="2"/>
  <c r="QTE174" i="2"/>
  <c r="QTF174" i="2"/>
  <c r="QTG174" i="2"/>
  <c r="QTH174" i="2"/>
  <c r="QTI174" i="2"/>
  <c r="QTJ174" i="2"/>
  <c r="QTK174" i="2"/>
  <c r="QTL174" i="2"/>
  <c r="QTM174" i="2"/>
  <c r="QTN174" i="2"/>
  <c r="QTO174" i="2"/>
  <c r="QTP174" i="2"/>
  <c r="QTQ174" i="2"/>
  <c r="QTR174" i="2"/>
  <c r="QTS174" i="2"/>
  <c r="QTT174" i="2"/>
  <c r="QTU174" i="2"/>
  <c r="QTV174" i="2"/>
  <c r="QTW174" i="2"/>
  <c r="QTX174" i="2"/>
  <c r="QTY174" i="2"/>
  <c r="QTZ174" i="2"/>
  <c r="QUA174" i="2"/>
  <c r="QUB174" i="2"/>
  <c r="QUC174" i="2"/>
  <c r="QUD174" i="2"/>
  <c r="QUE174" i="2"/>
  <c r="QUF174" i="2"/>
  <c r="QUG174" i="2"/>
  <c r="QUH174" i="2"/>
  <c r="QUI174" i="2"/>
  <c r="QUJ174" i="2"/>
  <c r="QUK174" i="2"/>
  <c r="QUL174" i="2"/>
  <c r="QUM174" i="2"/>
  <c r="QUN174" i="2"/>
  <c r="QUO174" i="2"/>
  <c r="QUP174" i="2"/>
  <c r="QUQ174" i="2"/>
  <c r="QUR174" i="2"/>
  <c r="QUS174" i="2"/>
  <c r="QUT174" i="2"/>
  <c r="QUU174" i="2"/>
  <c r="QUV174" i="2"/>
  <c r="QUW174" i="2"/>
  <c r="QUX174" i="2"/>
  <c r="QUY174" i="2"/>
  <c r="QUZ174" i="2"/>
  <c r="QVA174" i="2"/>
  <c r="QVB174" i="2"/>
  <c r="QVC174" i="2"/>
  <c r="QVD174" i="2"/>
  <c r="QVE174" i="2"/>
  <c r="QVF174" i="2"/>
  <c r="QVG174" i="2"/>
  <c r="QVH174" i="2"/>
  <c r="QVI174" i="2"/>
  <c r="QVJ174" i="2"/>
  <c r="QVK174" i="2"/>
  <c r="QVL174" i="2"/>
  <c r="QVM174" i="2"/>
  <c r="QVN174" i="2"/>
  <c r="QVO174" i="2"/>
  <c r="QVP174" i="2"/>
  <c r="QVQ174" i="2"/>
  <c r="QVR174" i="2"/>
  <c r="QVS174" i="2"/>
  <c r="QVT174" i="2"/>
  <c r="QVU174" i="2"/>
  <c r="QVV174" i="2"/>
  <c r="QVW174" i="2"/>
  <c r="QVX174" i="2"/>
  <c r="QVY174" i="2"/>
  <c r="QVZ174" i="2"/>
  <c r="QWA174" i="2"/>
  <c r="QWB174" i="2"/>
  <c r="QWC174" i="2"/>
  <c r="QWD174" i="2"/>
  <c r="QWE174" i="2"/>
  <c r="QWF174" i="2"/>
  <c r="QWG174" i="2"/>
  <c r="QWH174" i="2"/>
  <c r="QWI174" i="2"/>
  <c r="QWJ174" i="2"/>
  <c r="QWK174" i="2"/>
  <c r="QWL174" i="2"/>
  <c r="QWM174" i="2"/>
  <c r="QWN174" i="2"/>
  <c r="QWO174" i="2"/>
  <c r="QWP174" i="2"/>
  <c r="QWQ174" i="2"/>
  <c r="QWR174" i="2"/>
  <c r="QWS174" i="2"/>
  <c r="QWT174" i="2"/>
  <c r="QWU174" i="2"/>
  <c r="QWV174" i="2"/>
  <c r="QWW174" i="2"/>
  <c r="QWX174" i="2"/>
  <c r="QWY174" i="2"/>
  <c r="QWZ174" i="2"/>
  <c r="QXA174" i="2"/>
  <c r="QXB174" i="2"/>
  <c r="QXC174" i="2"/>
  <c r="QXD174" i="2"/>
  <c r="QXE174" i="2"/>
  <c r="QXF174" i="2"/>
  <c r="QXG174" i="2"/>
  <c r="QXH174" i="2"/>
  <c r="QXI174" i="2"/>
  <c r="QXJ174" i="2"/>
  <c r="QXK174" i="2"/>
  <c r="QXL174" i="2"/>
  <c r="QXM174" i="2"/>
  <c r="QXN174" i="2"/>
  <c r="QXO174" i="2"/>
  <c r="QXP174" i="2"/>
  <c r="QXQ174" i="2"/>
  <c r="QXR174" i="2"/>
  <c r="QXS174" i="2"/>
  <c r="QXT174" i="2"/>
  <c r="QXU174" i="2"/>
  <c r="QXV174" i="2"/>
  <c r="QXW174" i="2"/>
  <c r="QXX174" i="2"/>
  <c r="QXY174" i="2"/>
  <c r="QXZ174" i="2"/>
  <c r="QYA174" i="2"/>
  <c r="QYB174" i="2"/>
  <c r="QYC174" i="2"/>
  <c r="QYD174" i="2"/>
  <c r="QYE174" i="2"/>
  <c r="QYF174" i="2"/>
  <c r="QYG174" i="2"/>
  <c r="QYH174" i="2"/>
  <c r="QYI174" i="2"/>
  <c r="QYJ174" i="2"/>
  <c r="QYK174" i="2"/>
  <c r="QYL174" i="2"/>
  <c r="QYM174" i="2"/>
  <c r="QYN174" i="2"/>
  <c r="QYO174" i="2"/>
  <c r="QYP174" i="2"/>
  <c r="QYQ174" i="2"/>
  <c r="QYR174" i="2"/>
  <c r="QYS174" i="2"/>
  <c r="QYT174" i="2"/>
  <c r="QYU174" i="2"/>
  <c r="QYV174" i="2"/>
  <c r="QYW174" i="2"/>
  <c r="QYX174" i="2"/>
  <c r="QYY174" i="2"/>
  <c r="QYZ174" i="2"/>
  <c r="QZA174" i="2"/>
  <c r="QZB174" i="2"/>
  <c r="QZC174" i="2"/>
  <c r="QZD174" i="2"/>
  <c r="QZE174" i="2"/>
  <c r="QZF174" i="2"/>
  <c r="QZG174" i="2"/>
  <c r="QZH174" i="2"/>
  <c r="QZI174" i="2"/>
  <c r="QZJ174" i="2"/>
  <c r="QZK174" i="2"/>
  <c r="QZL174" i="2"/>
  <c r="QZM174" i="2"/>
  <c r="QZN174" i="2"/>
  <c r="QZO174" i="2"/>
  <c r="QZP174" i="2"/>
  <c r="QZQ174" i="2"/>
  <c r="QZR174" i="2"/>
  <c r="QZS174" i="2"/>
  <c r="QZT174" i="2"/>
  <c r="QZU174" i="2"/>
  <c r="QZV174" i="2"/>
  <c r="QZW174" i="2"/>
  <c r="QZX174" i="2"/>
  <c r="QZY174" i="2"/>
  <c r="QZZ174" i="2"/>
  <c r="RAA174" i="2"/>
  <c r="RAB174" i="2"/>
  <c r="RAC174" i="2"/>
  <c r="RAD174" i="2"/>
  <c r="RAE174" i="2"/>
  <c r="RAF174" i="2"/>
  <c r="RAG174" i="2"/>
  <c r="RAH174" i="2"/>
  <c r="RAI174" i="2"/>
  <c r="RAJ174" i="2"/>
  <c r="RAK174" i="2"/>
  <c r="RAL174" i="2"/>
  <c r="RAM174" i="2"/>
  <c r="RAN174" i="2"/>
  <c r="RAO174" i="2"/>
  <c r="RAP174" i="2"/>
  <c r="RAQ174" i="2"/>
  <c r="RAR174" i="2"/>
  <c r="RAS174" i="2"/>
  <c r="RAT174" i="2"/>
  <c r="RAU174" i="2"/>
  <c r="RAV174" i="2"/>
  <c r="RAW174" i="2"/>
  <c r="RAX174" i="2"/>
  <c r="RAY174" i="2"/>
  <c r="RAZ174" i="2"/>
  <c r="RBA174" i="2"/>
  <c r="RBB174" i="2"/>
  <c r="RBC174" i="2"/>
  <c r="RBD174" i="2"/>
  <c r="RBE174" i="2"/>
  <c r="RBF174" i="2"/>
  <c r="RBG174" i="2"/>
  <c r="RBH174" i="2"/>
  <c r="RBI174" i="2"/>
  <c r="RBJ174" i="2"/>
  <c r="RBK174" i="2"/>
  <c r="RBL174" i="2"/>
  <c r="RBM174" i="2"/>
  <c r="RBN174" i="2"/>
  <c r="RBO174" i="2"/>
  <c r="RBP174" i="2"/>
  <c r="RBQ174" i="2"/>
  <c r="RBR174" i="2"/>
  <c r="RBS174" i="2"/>
  <c r="RBT174" i="2"/>
  <c r="RBU174" i="2"/>
  <c r="RBV174" i="2"/>
  <c r="RBW174" i="2"/>
  <c r="RBX174" i="2"/>
  <c r="RBY174" i="2"/>
  <c r="RBZ174" i="2"/>
  <c r="RCA174" i="2"/>
  <c r="RCB174" i="2"/>
  <c r="RCC174" i="2"/>
  <c r="RCD174" i="2"/>
  <c r="RCE174" i="2"/>
  <c r="RCF174" i="2"/>
  <c r="RCG174" i="2"/>
  <c r="RCH174" i="2"/>
  <c r="RCI174" i="2"/>
  <c r="RCJ174" i="2"/>
  <c r="RCK174" i="2"/>
  <c r="RCL174" i="2"/>
  <c r="RCM174" i="2"/>
  <c r="RCN174" i="2"/>
  <c r="RCO174" i="2"/>
  <c r="RCP174" i="2"/>
  <c r="RCQ174" i="2"/>
  <c r="RCR174" i="2"/>
  <c r="RCS174" i="2"/>
  <c r="RCT174" i="2"/>
  <c r="RCU174" i="2"/>
  <c r="RCV174" i="2"/>
  <c r="RCW174" i="2"/>
  <c r="RCX174" i="2"/>
  <c r="RCY174" i="2"/>
  <c r="RCZ174" i="2"/>
  <c r="RDA174" i="2"/>
  <c r="RDB174" i="2"/>
  <c r="RDC174" i="2"/>
  <c r="RDD174" i="2"/>
  <c r="RDE174" i="2"/>
  <c r="RDF174" i="2"/>
  <c r="RDG174" i="2"/>
  <c r="RDH174" i="2"/>
  <c r="RDI174" i="2"/>
  <c r="RDJ174" i="2"/>
  <c r="RDK174" i="2"/>
  <c r="RDL174" i="2"/>
  <c r="RDM174" i="2"/>
  <c r="RDN174" i="2"/>
  <c r="RDO174" i="2"/>
  <c r="RDP174" i="2"/>
  <c r="RDQ174" i="2"/>
  <c r="RDR174" i="2"/>
  <c r="RDS174" i="2"/>
  <c r="RDT174" i="2"/>
  <c r="RDU174" i="2"/>
  <c r="RDV174" i="2"/>
  <c r="RDW174" i="2"/>
  <c r="RDX174" i="2"/>
  <c r="RDY174" i="2"/>
  <c r="RDZ174" i="2"/>
  <c r="REA174" i="2"/>
  <c r="REB174" i="2"/>
  <c r="REC174" i="2"/>
  <c r="RED174" i="2"/>
  <c r="REE174" i="2"/>
  <c r="REF174" i="2"/>
  <c r="REG174" i="2"/>
  <c r="REH174" i="2"/>
  <c r="REI174" i="2"/>
  <c r="REJ174" i="2"/>
  <c r="REK174" i="2"/>
  <c r="REL174" i="2"/>
  <c r="REM174" i="2"/>
  <c r="REN174" i="2"/>
  <c r="REO174" i="2"/>
  <c r="REP174" i="2"/>
  <c r="REQ174" i="2"/>
  <c r="RER174" i="2"/>
  <c r="RES174" i="2"/>
  <c r="RET174" i="2"/>
  <c r="REU174" i="2"/>
  <c r="REV174" i="2"/>
  <c r="REW174" i="2"/>
  <c r="REX174" i="2"/>
  <c r="REY174" i="2"/>
  <c r="REZ174" i="2"/>
  <c r="RFA174" i="2"/>
  <c r="RFB174" i="2"/>
  <c r="RFC174" i="2"/>
  <c r="RFD174" i="2"/>
  <c r="RFE174" i="2"/>
  <c r="RFF174" i="2"/>
  <c r="RFG174" i="2"/>
  <c r="RFH174" i="2"/>
  <c r="RFI174" i="2"/>
  <c r="RFJ174" i="2"/>
  <c r="RFK174" i="2"/>
  <c r="RFL174" i="2"/>
  <c r="RFM174" i="2"/>
  <c r="RFN174" i="2"/>
  <c r="RFO174" i="2"/>
  <c r="RFP174" i="2"/>
  <c r="RFQ174" i="2"/>
  <c r="RFR174" i="2"/>
  <c r="RFS174" i="2"/>
  <c r="RFT174" i="2"/>
  <c r="RFU174" i="2"/>
  <c r="RFV174" i="2"/>
  <c r="RFW174" i="2"/>
  <c r="RFX174" i="2"/>
  <c r="RFY174" i="2"/>
  <c r="RFZ174" i="2"/>
  <c r="RGA174" i="2"/>
  <c r="RGB174" i="2"/>
  <c r="RGC174" i="2"/>
  <c r="RGD174" i="2"/>
  <c r="RGE174" i="2"/>
  <c r="RGF174" i="2"/>
  <c r="RGG174" i="2"/>
  <c r="RGH174" i="2"/>
  <c r="RGI174" i="2"/>
  <c r="RGJ174" i="2"/>
  <c r="RGK174" i="2"/>
  <c r="RGL174" i="2"/>
  <c r="RGM174" i="2"/>
  <c r="RGN174" i="2"/>
  <c r="RGO174" i="2"/>
  <c r="RGP174" i="2"/>
  <c r="RGQ174" i="2"/>
  <c r="RGR174" i="2"/>
  <c r="RGS174" i="2"/>
  <c r="RGT174" i="2"/>
  <c r="RGU174" i="2"/>
  <c r="RGV174" i="2"/>
  <c r="RGW174" i="2"/>
  <c r="RGX174" i="2"/>
  <c r="RGY174" i="2"/>
  <c r="RGZ174" i="2"/>
  <c r="RHA174" i="2"/>
  <c r="RHB174" i="2"/>
  <c r="RHC174" i="2"/>
  <c r="RHD174" i="2"/>
  <c r="RHE174" i="2"/>
  <c r="RHF174" i="2"/>
  <c r="RHG174" i="2"/>
  <c r="RHH174" i="2"/>
  <c r="RHI174" i="2"/>
  <c r="RHJ174" i="2"/>
  <c r="RHK174" i="2"/>
  <c r="RHL174" i="2"/>
  <c r="RHM174" i="2"/>
  <c r="RHN174" i="2"/>
  <c r="RHO174" i="2"/>
  <c r="RHP174" i="2"/>
  <c r="RHQ174" i="2"/>
  <c r="RHR174" i="2"/>
  <c r="RHS174" i="2"/>
  <c r="RHT174" i="2"/>
  <c r="RHU174" i="2"/>
  <c r="RHV174" i="2"/>
  <c r="RHW174" i="2"/>
  <c r="RHX174" i="2"/>
  <c r="RHY174" i="2"/>
  <c r="RHZ174" i="2"/>
  <c r="RIA174" i="2"/>
  <c r="RIB174" i="2"/>
  <c r="RIC174" i="2"/>
  <c r="RID174" i="2"/>
  <c r="RIE174" i="2"/>
  <c r="RIF174" i="2"/>
  <c r="RIG174" i="2"/>
  <c r="RIH174" i="2"/>
  <c r="RII174" i="2"/>
  <c r="RIJ174" i="2"/>
  <c r="RIK174" i="2"/>
  <c r="RIL174" i="2"/>
  <c r="RIM174" i="2"/>
  <c r="RIN174" i="2"/>
  <c r="RIO174" i="2"/>
  <c r="RIP174" i="2"/>
  <c r="RIQ174" i="2"/>
  <c r="RIR174" i="2"/>
  <c r="RIS174" i="2"/>
  <c r="RIT174" i="2"/>
  <c r="RIU174" i="2"/>
  <c r="RIV174" i="2"/>
  <c r="RIW174" i="2"/>
  <c r="RIX174" i="2"/>
  <c r="RIY174" i="2"/>
  <c r="RIZ174" i="2"/>
  <c r="RJA174" i="2"/>
  <c r="RJB174" i="2"/>
  <c r="RJC174" i="2"/>
  <c r="RJD174" i="2"/>
  <c r="RJE174" i="2"/>
  <c r="RJF174" i="2"/>
  <c r="RJG174" i="2"/>
  <c r="RJH174" i="2"/>
  <c r="RJI174" i="2"/>
  <c r="RJJ174" i="2"/>
  <c r="RJK174" i="2"/>
  <c r="RJL174" i="2"/>
  <c r="RJM174" i="2"/>
  <c r="RJN174" i="2"/>
  <c r="RJO174" i="2"/>
  <c r="RJP174" i="2"/>
  <c r="RJQ174" i="2"/>
  <c r="RJR174" i="2"/>
  <c r="RJS174" i="2"/>
  <c r="RJT174" i="2"/>
  <c r="RJU174" i="2"/>
  <c r="RJV174" i="2"/>
  <c r="RJW174" i="2"/>
  <c r="RJX174" i="2"/>
  <c r="RJY174" i="2"/>
  <c r="RJZ174" i="2"/>
  <c r="RKA174" i="2"/>
  <c r="RKB174" i="2"/>
  <c r="RKC174" i="2"/>
  <c r="RKD174" i="2"/>
  <c r="RKE174" i="2"/>
  <c r="RKF174" i="2"/>
  <c r="RKG174" i="2"/>
  <c r="RKH174" i="2"/>
  <c r="RKI174" i="2"/>
  <c r="RKJ174" i="2"/>
  <c r="RKK174" i="2"/>
  <c r="RKL174" i="2"/>
  <c r="RKM174" i="2"/>
  <c r="RKN174" i="2"/>
  <c r="RKO174" i="2"/>
  <c r="RKP174" i="2"/>
  <c r="RKQ174" i="2"/>
  <c r="RKR174" i="2"/>
  <c r="RKS174" i="2"/>
  <c r="RKT174" i="2"/>
  <c r="RKU174" i="2"/>
  <c r="RKV174" i="2"/>
  <c r="RKW174" i="2"/>
  <c r="RKX174" i="2"/>
  <c r="RKY174" i="2"/>
  <c r="RKZ174" i="2"/>
  <c r="RLA174" i="2"/>
  <c r="RLB174" i="2"/>
  <c r="RLC174" i="2"/>
  <c r="RLD174" i="2"/>
  <c r="RLE174" i="2"/>
  <c r="RLF174" i="2"/>
  <c r="RLG174" i="2"/>
  <c r="RLH174" i="2"/>
  <c r="RLI174" i="2"/>
  <c r="RLJ174" i="2"/>
  <c r="RLK174" i="2"/>
  <c r="RLL174" i="2"/>
  <c r="RLM174" i="2"/>
  <c r="RLN174" i="2"/>
  <c r="RLO174" i="2"/>
  <c r="RLP174" i="2"/>
  <c r="RLQ174" i="2"/>
  <c r="RLR174" i="2"/>
  <c r="RLS174" i="2"/>
  <c r="RLT174" i="2"/>
  <c r="RLU174" i="2"/>
  <c r="RLV174" i="2"/>
  <c r="RLW174" i="2"/>
  <c r="RLX174" i="2"/>
  <c r="RLY174" i="2"/>
  <c r="RLZ174" i="2"/>
  <c r="RMA174" i="2"/>
  <c r="RMB174" i="2"/>
  <c r="RMC174" i="2"/>
  <c r="RMD174" i="2"/>
  <c r="RME174" i="2"/>
  <c r="RMF174" i="2"/>
  <c r="RMG174" i="2"/>
  <c r="RMH174" i="2"/>
  <c r="RMI174" i="2"/>
  <c r="RMJ174" i="2"/>
  <c r="RMK174" i="2"/>
  <c r="RML174" i="2"/>
  <c r="RMM174" i="2"/>
  <c r="RMN174" i="2"/>
  <c r="RMO174" i="2"/>
  <c r="RMP174" i="2"/>
  <c r="RMQ174" i="2"/>
  <c r="RMR174" i="2"/>
  <c r="RMS174" i="2"/>
  <c r="RMT174" i="2"/>
  <c r="RMU174" i="2"/>
  <c r="RMV174" i="2"/>
  <c r="RMW174" i="2"/>
  <c r="RMX174" i="2"/>
  <c r="RMY174" i="2"/>
  <c r="RMZ174" i="2"/>
  <c r="RNA174" i="2"/>
  <c r="RNB174" i="2"/>
  <c r="RNC174" i="2"/>
  <c r="RND174" i="2"/>
  <c r="RNE174" i="2"/>
  <c r="RNF174" i="2"/>
  <c r="RNG174" i="2"/>
  <c r="RNH174" i="2"/>
  <c r="RNI174" i="2"/>
  <c r="RNJ174" i="2"/>
  <c r="RNK174" i="2"/>
  <c r="RNL174" i="2"/>
  <c r="RNM174" i="2"/>
  <c r="RNN174" i="2"/>
  <c r="RNO174" i="2"/>
  <c r="RNP174" i="2"/>
  <c r="RNQ174" i="2"/>
  <c r="RNR174" i="2"/>
  <c r="RNS174" i="2"/>
  <c r="RNT174" i="2"/>
  <c r="RNU174" i="2"/>
  <c r="RNV174" i="2"/>
  <c r="RNW174" i="2"/>
  <c r="RNX174" i="2"/>
  <c r="RNY174" i="2"/>
  <c r="RNZ174" i="2"/>
  <c r="ROA174" i="2"/>
  <c r="ROB174" i="2"/>
  <c r="ROC174" i="2"/>
  <c r="ROD174" i="2"/>
  <c r="ROE174" i="2"/>
  <c r="ROF174" i="2"/>
  <c r="ROG174" i="2"/>
  <c r="ROH174" i="2"/>
  <c r="ROI174" i="2"/>
  <c r="ROJ174" i="2"/>
  <c r="ROK174" i="2"/>
  <c r="ROL174" i="2"/>
  <c r="ROM174" i="2"/>
  <c r="RON174" i="2"/>
  <c r="ROO174" i="2"/>
  <c r="ROP174" i="2"/>
  <c r="ROQ174" i="2"/>
  <c r="ROR174" i="2"/>
  <c r="ROS174" i="2"/>
  <c r="ROT174" i="2"/>
  <c r="ROU174" i="2"/>
  <c r="ROV174" i="2"/>
  <c r="ROW174" i="2"/>
  <c r="ROX174" i="2"/>
  <c r="ROY174" i="2"/>
  <c r="ROZ174" i="2"/>
  <c r="RPA174" i="2"/>
  <c r="RPB174" i="2"/>
  <c r="RPC174" i="2"/>
  <c r="RPD174" i="2"/>
  <c r="RPE174" i="2"/>
  <c r="RPF174" i="2"/>
  <c r="RPG174" i="2"/>
  <c r="RPH174" i="2"/>
  <c r="RPI174" i="2"/>
  <c r="RPJ174" i="2"/>
  <c r="RPK174" i="2"/>
  <c r="RPL174" i="2"/>
  <c r="RPM174" i="2"/>
  <c r="RPN174" i="2"/>
  <c r="RPO174" i="2"/>
  <c r="RPP174" i="2"/>
  <c r="RPQ174" i="2"/>
  <c r="RPR174" i="2"/>
  <c r="RPS174" i="2"/>
  <c r="RPT174" i="2"/>
  <c r="RPU174" i="2"/>
  <c r="RPV174" i="2"/>
  <c r="RPW174" i="2"/>
  <c r="RPX174" i="2"/>
  <c r="RPY174" i="2"/>
  <c r="RPZ174" i="2"/>
  <c r="RQA174" i="2"/>
  <c r="RQB174" i="2"/>
  <c r="RQC174" i="2"/>
  <c r="RQD174" i="2"/>
  <c r="RQE174" i="2"/>
  <c r="RQF174" i="2"/>
  <c r="RQG174" i="2"/>
  <c r="RQH174" i="2"/>
  <c r="RQI174" i="2"/>
  <c r="RQJ174" i="2"/>
  <c r="RQK174" i="2"/>
  <c r="RQL174" i="2"/>
  <c r="RQM174" i="2"/>
  <c r="RQN174" i="2"/>
  <c r="RQO174" i="2"/>
  <c r="RQP174" i="2"/>
  <c r="RQQ174" i="2"/>
  <c r="RQR174" i="2"/>
  <c r="RQS174" i="2"/>
  <c r="RQT174" i="2"/>
  <c r="RQU174" i="2"/>
  <c r="RQV174" i="2"/>
  <c r="RQW174" i="2"/>
  <c r="RQX174" i="2"/>
  <c r="RQY174" i="2"/>
  <c r="RQZ174" i="2"/>
  <c r="RRA174" i="2"/>
  <c r="RRB174" i="2"/>
  <c r="RRC174" i="2"/>
  <c r="RRD174" i="2"/>
  <c r="RRE174" i="2"/>
  <c r="RRF174" i="2"/>
  <c r="RRG174" i="2"/>
  <c r="RRH174" i="2"/>
  <c r="RRI174" i="2"/>
  <c r="RRJ174" i="2"/>
  <c r="RRK174" i="2"/>
  <c r="RRL174" i="2"/>
  <c r="RRM174" i="2"/>
  <c r="RRN174" i="2"/>
  <c r="RRO174" i="2"/>
  <c r="RRP174" i="2"/>
  <c r="RRQ174" i="2"/>
  <c r="RRR174" i="2"/>
  <c r="RRS174" i="2"/>
  <c r="RRT174" i="2"/>
  <c r="RRU174" i="2"/>
  <c r="RRV174" i="2"/>
  <c r="RRW174" i="2"/>
  <c r="RRX174" i="2"/>
  <c r="RRY174" i="2"/>
  <c r="RRZ174" i="2"/>
  <c r="RSA174" i="2"/>
  <c r="RSB174" i="2"/>
  <c r="RSC174" i="2"/>
  <c r="RSD174" i="2"/>
  <c r="RSE174" i="2"/>
  <c r="RSF174" i="2"/>
  <c r="RSG174" i="2"/>
  <c r="RSH174" i="2"/>
  <c r="RSI174" i="2"/>
  <c r="RSJ174" i="2"/>
  <c r="RSK174" i="2"/>
  <c r="RSL174" i="2"/>
  <c r="RSM174" i="2"/>
  <c r="RSN174" i="2"/>
  <c r="RSO174" i="2"/>
  <c r="RSP174" i="2"/>
  <c r="RSQ174" i="2"/>
  <c r="RSR174" i="2"/>
  <c r="RSS174" i="2"/>
  <c r="RST174" i="2"/>
  <c r="RSU174" i="2"/>
  <c r="RSV174" i="2"/>
  <c r="RSW174" i="2"/>
  <c r="RSX174" i="2"/>
  <c r="RSY174" i="2"/>
  <c r="RSZ174" i="2"/>
  <c r="RTA174" i="2"/>
  <c r="RTB174" i="2"/>
  <c r="RTC174" i="2"/>
  <c r="RTD174" i="2"/>
  <c r="RTE174" i="2"/>
  <c r="RTF174" i="2"/>
  <c r="RTG174" i="2"/>
  <c r="RTH174" i="2"/>
  <c r="RTI174" i="2"/>
  <c r="RTJ174" i="2"/>
  <c r="RTK174" i="2"/>
  <c r="RTL174" i="2"/>
  <c r="RTM174" i="2"/>
  <c r="RTN174" i="2"/>
  <c r="RTO174" i="2"/>
  <c r="RTP174" i="2"/>
  <c r="RTQ174" i="2"/>
  <c r="RTR174" i="2"/>
  <c r="RTS174" i="2"/>
  <c r="RTT174" i="2"/>
  <c r="RTU174" i="2"/>
  <c r="RTV174" i="2"/>
  <c r="RTW174" i="2"/>
  <c r="RTX174" i="2"/>
  <c r="RTY174" i="2"/>
  <c r="RTZ174" i="2"/>
  <c r="RUA174" i="2"/>
  <c r="RUB174" i="2"/>
  <c r="RUC174" i="2"/>
  <c r="RUD174" i="2"/>
  <c r="RUE174" i="2"/>
  <c r="RUF174" i="2"/>
  <c r="RUG174" i="2"/>
  <c r="RUH174" i="2"/>
  <c r="RUI174" i="2"/>
  <c r="RUJ174" i="2"/>
  <c r="RUK174" i="2"/>
  <c r="RUL174" i="2"/>
  <c r="RUM174" i="2"/>
  <c r="RUN174" i="2"/>
  <c r="RUO174" i="2"/>
  <c r="RUP174" i="2"/>
  <c r="RUQ174" i="2"/>
  <c r="RUR174" i="2"/>
  <c r="RUS174" i="2"/>
  <c r="RUT174" i="2"/>
  <c r="RUU174" i="2"/>
  <c r="RUV174" i="2"/>
  <c r="RUW174" i="2"/>
  <c r="RUX174" i="2"/>
  <c r="RUY174" i="2"/>
  <c r="RUZ174" i="2"/>
  <c r="RVA174" i="2"/>
  <c r="RVB174" i="2"/>
  <c r="RVC174" i="2"/>
  <c r="RVD174" i="2"/>
  <c r="RVE174" i="2"/>
  <c r="RVF174" i="2"/>
  <c r="RVG174" i="2"/>
  <c r="RVH174" i="2"/>
  <c r="RVI174" i="2"/>
  <c r="RVJ174" i="2"/>
  <c r="RVK174" i="2"/>
  <c r="RVL174" i="2"/>
  <c r="RVM174" i="2"/>
  <c r="RVN174" i="2"/>
  <c r="RVO174" i="2"/>
  <c r="RVP174" i="2"/>
  <c r="RVQ174" i="2"/>
  <c r="RVR174" i="2"/>
  <c r="RVS174" i="2"/>
  <c r="RVT174" i="2"/>
  <c r="RVU174" i="2"/>
  <c r="RVV174" i="2"/>
  <c r="RVW174" i="2"/>
  <c r="RVX174" i="2"/>
  <c r="RVY174" i="2"/>
  <c r="RVZ174" i="2"/>
  <c r="RWA174" i="2"/>
  <c r="RWB174" i="2"/>
  <c r="RWC174" i="2"/>
  <c r="RWD174" i="2"/>
  <c r="RWE174" i="2"/>
  <c r="RWF174" i="2"/>
  <c r="RWG174" i="2"/>
  <c r="RWH174" i="2"/>
  <c r="RWI174" i="2"/>
  <c r="RWJ174" i="2"/>
  <c r="RWK174" i="2"/>
  <c r="RWL174" i="2"/>
  <c r="RWM174" i="2"/>
  <c r="RWN174" i="2"/>
  <c r="RWO174" i="2"/>
  <c r="RWP174" i="2"/>
  <c r="RWQ174" i="2"/>
  <c r="RWR174" i="2"/>
  <c r="RWS174" i="2"/>
  <c r="RWT174" i="2"/>
  <c r="RWU174" i="2"/>
  <c r="RWV174" i="2"/>
  <c r="RWW174" i="2"/>
  <c r="RWX174" i="2"/>
  <c r="RWY174" i="2"/>
  <c r="RWZ174" i="2"/>
  <c r="RXA174" i="2"/>
  <c r="RXB174" i="2"/>
  <c r="RXC174" i="2"/>
  <c r="RXD174" i="2"/>
  <c r="RXE174" i="2"/>
  <c r="RXF174" i="2"/>
  <c r="RXG174" i="2"/>
  <c r="RXH174" i="2"/>
  <c r="RXI174" i="2"/>
  <c r="RXJ174" i="2"/>
  <c r="RXK174" i="2"/>
  <c r="RXL174" i="2"/>
  <c r="RXM174" i="2"/>
  <c r="RXN174" i="2"/>
  <c r="RXO174" i="2"/>
  <c r="RXP174" i="2"/>
  <c r="RXQ174" i="2"/>
  <c r="RXR174" i="2"/>
  <c r="RXS174" i="2"/>
  <c r="RXT174" i="2"/>
  <c r="RXU174" i="2"/>
  <c r="RXV174" i="2"/>
  <c r="RXW174" i="2"/>
  <c r="RXX174" i="2"/>
  <c r="RXY174" i="2"/>
  <c r="RXZ174" i="2"/>
  <c r="RYA174" i="2"/>
  <c r="RYB174" i="2"/>
  <c r="RYC174" i="2"/>
  <c r="RYD174" i="2"/>
  <c r="RYE174" i="2"/>
  <c r="RYF174" i="2"/>
  <c r="RYG174" i="2"/>
  <c r="RYH174" i="2"/>
  <c r="RYI174" i="2"/>
  <c r="RYJ174" i="2"/>
  <c r="RYK174" i="2"/>
  <c r="RYL174" i="2"/>
  <c r="RYM174" i="2"/>
  <c r="RYN174" i="2"/>
  <c r="RYO174" i="2"/>
  <c r="RYP174" i="2"/>
  <c r="RYQ174" i="2"/>
  <c r="RYR174" i="2"/>
  <c r="RYS174" i="2"/>
  <c r="RYT174" i="2"/>
  <c r="RYU174" i="2"/>
  <c r="RYV174" i="2"/>
  <c r="RYW174" i="2"/>
  <c r="RYX174" i="2"/>
  <c r="RYY174" i="2"/>
  <c r="RYZ174" i="2"/>
  <c r="RZA174" i="2"/>
  <c r="RZB174" i="2"/>
  <c r="RZC174" i="2"/>
  <c r="RZD174" i="2"/>
  <c r="RZE174" i="2"/>
  <c r="RZF174" i="2"/>
  <c r="RZG174" i="2"/>
  <c r="RZH174" i="2"/>
  <c r="RZI174" i="2"/>
  <c r="RZJ174" i="2"/>
  <c r="RZK174" i="2"/>
  <c r="RZL174" i="2"/>
  <c r="RZM174" i="2"/>
  <c r="RZN174" i="2"/>
  <c r="RZO174" i="2"/>
  <c r="RZP174" i="2"/>
  <c r="RZQ174" i="2"/>
  <c r="RZR174" i="2"/>
  <c r="RZS174" i="2"/>
  <c r="RZT174" i="2"/>
  <c r="RZU174" i="2"/>
  <c r="RZV174" i="2"/>
  <c r="RZW174" i="2"/>
  <c r="RZX174" i="2"/>
  <c r="RZY174" i="2"/>
  <c r="RZZ174" i="2"/>
  <c r="SAA174" i="2"/>
  <c r="SAB174" i="2"/>
  <c r="SAC174" i="2"/>
  <c r="SAD174" i="2"/>
  <c r="SAE174" i="2"/>
  <c r="SAF174" i="2"/>
  <c r="SAG174" i="2"/>
  <c r="SAH174" i="2"/>
  <c r="SAI174" i="2"/>
  <c r="SAJ174" i="2"/>
  <c r="SAK174" i="2"/>
  <c r="SAL174" i="2"/>
  <c r="SAM174" i="2"/>
  <c r="SAN174" i="2"/>
  <c r="SAO174" i="2"/>
  <c r="SAP174" i="2"/>
  <c r="SAQ174" i="2"/>
  <c r="SAR174" i="2"/>
  <c r="SAS174" i="2"/>
  <c r="SAT174" i="2"/>
  <c r="SAU174" i="2"/>
  <c r="SAV174" i="2"/>
  <c r="SAW174" i="2"/>
  <c r="SAX174" i="2"/>
  <c r="SAY174" i="2"/>
  <c r="SAZ174" i="2"/>
  <c r="SBA174" i="2"/>
  <c r="SBB174" i="2"/>
  <c r="SBC174" i="2"/>
  <c r="SBD174" i="2"/>
  <c r="SBE174" i="2"/>
  <c r="SBF174" i="2"/>
  <c r="SBG174" i="2"/>
  <c r="SBH174" i="2"/>
  <c r="SBI174" i="2"/>
  <c r="SBJ174" i="2"/>
  <c r="SBK174" i="2"/>
  <c r="SBL174" i="2"/>
  <c r="SBM174" i="2"/>
  <c r="SBN174" i="2"/>
  <c r="SBO174" i="2"/>
  <c r="SBP174" i="2"/>
  <c r="SBQ174" i="2"/>
  <c r="SBR174" i="2"/>
  <c r="SBS174" i="2"/>
  <c r="SBT174" i="2"/>
  <c r="SBU174" i="2"/>
  <c r="SBV174" i="2"/>
  <c r="SBW174" i="2"/>
  <c r="SBX174" i="2"/>
  <c r="SBY174" i="2"/>
  <c r="SBZ174" i="2"/>
  <c r="SCA174" i="2"/>
  <c r="SCB174" i="2"/>
  <c r="SCC174" i="2"/>
  <c r="SCD174" i="2"/>
  <c r="SCE174" i="2"/>
  <c r="SCF174" i="2"/>
  <c r="SCG174" i="2"/>
  <c r="SCH174" i="2"/>
  <c r="SCI174" i="2"/>
  <c r="SCJ174" i="2"/>
  <c r="SCK174" i="2"/>
  <c r="SCL174" i="2"/>
  <c r="SCM174" i="2"/>
  <c r="SCN174" i="2"/>
  <c r="SCO174" i="2"/>
  <c r="SCP174" i="2"/>
  <c r="SCQ174" i="2"/>
  <c r="SCR174" i="2"/>
  <c r="SCS174" i="2"/>
  <c r="SCT174" i="2"/>
  <c r="SCU174" i="2"/>
  <c r="SCV174" i="2"/>
  <c r="SCW174" i="2"/>
  <c r="SCX174" i="2"/>
  <c r="SCY174" i="2"/>
  <c r="SCZ174" i="2"/>
  <c r="SDA174" i="2"/>
  <c r="SDB174" i="2"/>
  <c r="SDC174" i="2"/>
  <c r="SDD174" i="2"/>
  <c r="SDE174" i="2"/>
  <c r="SDF174" i="2"/>
  <c r="SDG174" i="2"/>
  <c r="SDH174" i="2"/>
  <c r="SDI174" i="2"/>
  <c r="SDJ174" i="2"/>
  <c r="SDK174" i="2"/>
  <c r="SDL174" i="2"/>
  <c r="SDM174" i="2"/>
  <c r="SDN174" i="2"/>
  <c r="SDO174" i="2"/>
  <c r="SDP174" i="2"/>
  <c r="SDQ174" i="2"/>
  <c r="SDR174" i="2"/>
  <c r="SDS174" i="2"/>
  <c r="SDT174" i="2"/>
  <c r="SDU174" i="2"/>
  <c r="SDV174" i="2"/>
  <c r="SDW174" i="2"/>
  <c r="SDX174" i="2"/>
  <c r="SDY174" i="2"/>
  <c r="SDZ174" i="2"/>
  <c r="SEA174" i="2"/>
  <c r="SEB174" i="2"/>
  <c r="SEC174" i="2"/>
  <c r="SED174" i="2"/>
  <c r="SEE174" i="2"/>
  <c r="SEF174" i="2"/>
  <c r="SEG174" i="2"/>
  <c r="SEH174" i="2"/>
  <c r="SEI174" i="2"/>
  <c r="SEJ174" i="2"/>
  <c r="SEK174" i="2"/>
  <c r="SEL174" i="2"/>
  <c r="SEM174" i="2"/>
  <c r="SEN174" i="2"/>
  <c r="SEO174" i="2"/>
  <c r="SEP174" i="2"/>
  <c r="SEQ174" i="2"/>
  <c r="SER174" i="2"/>
  <c r="SES174" i="2"/>
  <c r="SET174" i="2"/>
  <c r="SEU174" i="2"/>
  <c r="SEV174" i="2"/>
  <c r="SEW174" i="2"/>
  <c r="SEX174" i="2"/>
  <c r="SEY174" i="2"/>
  <c r="SEZ174" i="2"/>
  <c r="SFA174" i="2"/>
  <c r="SFB174" i="2"/>
  <c r="SFC174" i="2"/>
  <c r="SFD174" i="2"/>
  <c r="SFE174" i="2"/>
  <c r="SFF174" i="2"/>
  <c r="SFG174" i="2"/>
  <c r="SFH174" i="2"/>
  <c r="SFI174" i="2"/>
  <c r="SFJ174" i="2"/>
  <c r="SFK174" i="2"/>
  <c r="SFL174" i="2"/>
  <c r="SFM174" i="2"/>
  <c r="SFN174" i="2"/>
  <c r="SFO174" i="2"/>
  <c r="SFP174" i="2"/>
  <c r="SFQ174" i="2"/>
  <c r="SFR174" i="2"/>
  <c r="SFS174" i="2"/>
  <c r="SFT174" i="2"/>
  <c r="SFU174" i="2"/>
  <c r="SFV174" i="2"/>
  <c r="SFW174" i="2"/>
  <c r="SFX174" i="2"/>
  <c r="SFY174" i="2"/>
  <c r="SFZ174" i="2"/>
  <c r="SGA174" i="2"/>
  <c r="SGB174" i="2"/>
  <c r="SGC174" i="2"/>
  <c r="SGD174" i="2"/>
  <c r="SGE174" i="2"/>
  <c r="SGF174" i="2"/>
  <c r="SGG174" i="2"/>
  <c r="SGH174" i="2"/>
  <c r="SGI174" i="2"/>
  <c r="SGJ174" i="2"/>
  <c r="SGK174" i="2"/>
  <c r="SGL174" i="2"/>
  <c r="SGM174" i="2"/>
  <c r="SGN174" i="2"/>
  <c r="SGO174" i="2"/>
  <c r="SGP174" i="2"/>
  <c r="SGQ174" i="2"/>
  <c r="SGR174" i="2"/>
  <c r="SGS174" i="2"/>
  <c r="SGT174" i="2"/>
  <c r="SGU174" i="2"/>
  <c r="SGV174" i="2"/>
  <c r="SGW174" i="2"/>
  <c r="SGX174" i="2"/>
  <c r="SGY174" i="2"/>
  <c r="SGZ174" i="2"/>
  <c r="SHA174" i="2"/>
  <c r="SHB174" i="2"/>
  <c r="SHC174" i="2"/>
  <c r="SHD174" i="2"/>
  <c r="SHE174" i="2"/>
  <c r="SHF174" i="2"/>
  <c r="SHG174" i="2"/>
  <c r="SHH174" i="2"/>
  <c r="SHI174" i="2"/>
  <c r="SHJ174" i="2"/>
  <c r="SHK174" i="2"/>
  <c r="SHL174" i="2"/>
  <c r="SHM174" i="2"/>
  <c r="SHN174" i="2"/>
  <c r="SHO174" i="2"/>
  <c r="SHP174" i="2"/>
  <c r="SHQ174" i="2"/>
  <c r="SHR174" i="2"/>
  <c r="SHS174" i="2"/>
  <c r="SHT174" i="2"/>
  <c r="SHU174" i="2"/>
  <c r="SHV174" i="2"/>
  <c r="SHW174" i="2"/>
  <c r="SHX174" i="2"/>
  <c r="SHY174" i="2"/>
  <c r="SHZ174" i="2"/>
  <c r="SIA174" i="2"/>
  <c r="SIB174" i="2"/>
  <c r="SIC174" i="2"/>
  <c r="SID174" i="2"/>
  <c r="SIE174" i="2"/>
  <c r="SIF174" i="2"/>
  <c r="SIG174" i="2"/>
  <c r="SIH174" i="2"/>
  <c r="SII174" i="2"/>
  <c r="SIJ174" i="2"/>
  <c r="SIK174" i="2"/>
  <c r="SIL174" i="2"/>
  <c r="SIM174" i="2"/>
  <c r="SIN174" i="2"/>
  <c r="SIO174" i="2"/>
  <c r="SIP174" i="2"/>
  <c r="SIQ174" i="2"/>
  <c r="SIR174" i="2"/>
  <c r="SIS174" i="2"/>
  <c r="SIT174" i="2"/>
  <c r="SIU174" i="2"/>
  <c r="SIV174" i="2"/>
  <c r="SIW174" i="2"/>
  <c r="SIX174" i="2"/>
  <c r="SIY174" i="2"/>
  <c r="SIZ174" i="2"/>
  <c r="SJA174" i="2"/>
  <c r="SJB174" i="2"/>
  <c r="SJC174" i="2"/>
  <c r="SJD174" i="2"/>
  <c r="SJE174" i="2"/>
  <c r="SJF174" i="2"/>
  <c r="SJG174" i="2"/>
  <c r="SJH174" i="2"/>
  <c r="SJI174" i="2"/>
  <c r="SJJ174" i="2"/>
  <c r="SJK174" i="2"/>
  <c r="SJL174" i="2"/>
  <c r="SJM174" i="2"/>
  <c r="SJN174" i="2"/>
  <c r="SJO174" i="2"/>
  <c r="SJP174" i="2"/>
  <c r="SJQ174" i="2"/>
  <c r="SJR174" i="2"/>
  <c r="SJS174" i="2"/>
  <c r="SJT174" i="2"/>
  <c r="SJU174" i="2"/>
  <c r="SJV174" i="2"/>
  <c r="SJW174" i="2"/>
  <c r="SJX174" i="2"/>
  <c r="SJY174" i="2"/>
  <c r="SJZ174" i="2"/>
  <c r="SKA174" i="2"/>
  <c r="SKB174" i="2"/>
  <c r="SKC174" i="2"/>
  <c r="SKD174" i="2"/>
  <c r="SKE174" i="2"/>
  <c r="SKF174" i="2"/>
  <c r="SKG174" i="2"/>
  <c r="SKH174" i="2"/>
  <c r="SKI174" i="2"/>
  <c r="SKJ174" i="2"/>
  <c r="SKK174" i="2"/>
  <c r="SKL174" i="2"/>
  <c r="SKM174" i="2"/>
  <c r="SKN174" i="2"/>
  <c r="SKO174" i="2"/>
  <c r="SKP174" i="2"/>
  <c r="SKQ174" i="2"/>
  <c r="SKR174" i="2"/>
  <c r="SKS174" i="2"/>
  <c r="SKT174" i="2"/>
  <c r="SKU174" i="2"/>
  <c r="SKV174" i="2"/>
  <c r="SKW174" i="2"/>
  <c r="SKX174" i="2"/>
  <c r="SKY174" i="2"/>
  <c r="SKZ174" i="2"/>
  <c r="SLA174" i="2"/>
  <c r="SLB174" i="2"/>
  <c r="SLC174" i="2"/>
  <c r="SLD174" i="2"/>
  <c r="SLE174" i="2"/>
  <c r="SLF174" i="2"/>
  <c r="SLG174" i="2"/>
  <c r="SLH174" i="2"/>
  <c r="SLI174" i="2"/>
  <c r="SLJ174" i="2"/>
  <c r="SLK174" i="2"/>
  <c r="SLL174" i="2"/>
  <c r="SLM174" i="2"/>
  <c r="SLN174" i="2"/>
  <c r="SLO174" i="2"/>
  <c r="SLP174" i="2"/>
  <c r="SLQ174" i="2"/>
  <c r="SLR174" i="2"/>
  <c r="SLS174" i="2"/>
  <c r="SLT174" i="2"/>
  <c r="SLU174" i="2"/>
  <c r="SLV174" i="2"/>
  <c r="SLW174" i="2"/>
  <c r="SLX174" i="2"/>
  <c r="SLY174" i="2"/>
  <c r="SLZ174" i="2"/>
  <c r="SMA174" i="2"/>
  <c r="SMB174" i="2"/>
  <c r="SMC174" i="2"/>
  <c r="SMD174" i="2"/>
  <c r="SME174" i="2"/>
  <c r="SMF174" i="2"/>
  <c r="SMG174" i="2"/>
  <c r="SMH174" i="2"/>
  <c r="SMI174" i="2"/>
  <c r="SMJ174" i="2"/>
  <c r="SMK174" i="2"/>
  <c r="SML174" i="2"/>
  <c r="SMM174" i="2"/>
  <c r="SMN174" i="2"/>
  <c r="SMO174" i="2"/>
  <c r="SMP174" i="2"/>
  <c r="SMQ174" i="2"/>
  <c r="SMR174" i="2"/>
  <c r="SMS174" i="2"/>
  <c r="SMT174" i="2"/>
  <c r="SMU174" i="2"/>
  <c r="SMV174" i="2"/>
  <c r="SMW174" i="2"/>
  <c r="SMX174" i="2"/>
  <c r="SMY174" i="2"/>
  <c r="SMZ174" i="2"/>
  <c r="SNA174" i="2"/>
  <c r="SNB174" i="2"/>
  <c r="SNC174" i="2"/>
  <c r="SND174" i="2"/>
  <c r="SNE174" i="2"/>
  <c r="SNF174" i="2"/>
  <c r="SNG174" i="2"/>
  <c r="SNH174" i="2"/>
  <c r="SNI174" i="2"/>
  <c r="SNJ174" i="2"/>
  <c r="SNK174" i="2"/>
  <c r="SNL174" i="2"/>
  <c r="SNM174" i="2"/>
  <c r="SNN174" i="2"/>
  <c r="SNO174" i="2"/>
  <c r="SNP174" i="2"/>
  <c r="SNQ174" i="2"/>
  <c r="SNR174" i="2"/>
  <c r="SNS174" i="2"/>
  <c r="SNT174" i="2"/>
  <c r="SNU174" i="2"/>
  <c r="SNV174" i="2"/>
  <c r="SNW174" i="2"/>
  <c r="SNX174" i="2"/>
  <c r="SNY174" i="2"/>
  <c r="SNZ174" i="2"/>
  <c r="SOA174" i="2"/>
  <c r="SOB174" i="2"/>
  <c r="SOC174" i="2"/>
  <c r="SOD174" i="2"/>
  <c r="SOE174" i="2"/>
  <c r="SOF174" i="2"/>
  <c r="SOG174" i="2"/>
  <c r="SOH174" i="2"/>
  <c r="SOI174" i="2"/>
  <c r="SOJ174" i="2"/>
  <c r="SOK174" i="2"/>
  <c r="SOL174" i="2"/>
  <c r="SOM174" i="2"/>
  <c r="SON174" i="2"/>
  <c r="SOO174" i="2"/>
  <c r="SOP174" i="2"/>
  <c r="SOQ174" i="2"/>
  <c r="SOR174" i="2"/>
  <c r="SOS174" i="2"/>
  <c r="SOT174" i="2"/>
  <c r="SOU174" i="2"/>
  <c r="SOV174" i="2"/>
  <c r="SOW174" i="2"/>
  <c r="SOX174" i="2"/>
  <c r="SOY174" i="2"/>
  <c r="SOZ174" i="2"/>
  <c r="SPA174" i="2"/>
  <c r="SPB174" i="2"/>
  <c r="SPC174" i="2"/>
  <c r="SPD174" i="2"/>
  <c r="SPE174" i="2"/>
  <c r="SPF174" i="2"/>
  <c r="SPG174" i="2"/>
  <c r="SPH174" i="2"/>
  <c r="SPI174" i="2"/>
  <c r="SPJ174" i="2"/>
  <c r="SPK174" i="2"/>
  <c r="SPL174" i="2"/>
  <c r="SPM174" i="2"/>
  <c r="SPN174" i="2"/>
  <c r="SPO174" i="2"/>
  <c r="SPP174" i="2"/>
  <c r="SPQ174" i="2"/>
  <c r="SPR174" i="2"/>
  <c r="SPS174" i="2"/>
  <c r="SPT174" i="2"/>
  <c r="SPU174" i="2"/>
  <c r="SPV174" i="2"/>
  <c r="SPW174" i="2"/>
  <c r="SPX174" i="2"/>
  <c r="SPY174" i="2"/>
  <c r="SPZ174" i="2"/>
  <c r="SQA174" i="2"/>
  <c r="SQB174" i="2"/>
  <c r="SQC174" i="2"/>
  <c r="SQD174" i="2"/>
  <c r="SQE174" i="2"/>
  <c r="SQF174" i="2"/>
  <c r="SQG174" i="2"/>
  <c r="SQH174" i="2"/>
  <c r="SQI174" i="2"/>
  <c r="SQJ174" i="2"/>
  <c r="SQK174" i="2"/>
  <c r="SQL174" i="2"/>
  <c r="SQM174" i="2"/>
  <c r="SQN174" i="2"/>
  <c r="SQO174" i="2"/>
  <c r="SQP174" i="2"/>
  <c r="SQQ174" i="2"/>
  <c r="SQR174" i="2"/>
  <c r="SQS174" i="2"/>
  <c r="SQT174" i="2"/>
  <c r="SQU174" i="2"/>
  <c r="SQV174" i="2"/>
  <c r="SQW174" i="2"/>
  <c r="SQX174" i="2"/>
  <c r="SQY174" i="2"/>
  <c r="SQZ174" i="2"/>
  <c r="SRA174" i="2"/>
  <c r="SRB174" i="2"/>
  <c r="SRC174" i="2"/>
  <c r="SRD174" i="2"/>
  <c r="SRE174" i="2"/>
  <c r="SRF174" i="2"/>
  <c r="SRG174" i="2"/>
  <c r="SRH174" i="2"/>
  <c r="SRI174" i="2"/>
  <c r="SRJ174" i="2"/>
  <c r="SRK174" i="2"/>
  <c r="SRL174" i="2"/>
  <c r="SRM174" i="2"/>
  <c r="SRN174" i="2"/>
  <c r="SRO174" i="2"/>
  <c r="SRP174" i="2"/>
  <c r="SRQ174" i="2"/>
  <c r="SRR174" i="2"/>
  <c r="SRS174" i="2"/>
  <c r="SRT174" i="2"/>
  <c r="SRU174" i="2"/>
  <c r="SRV174" i="2"/>
  <c r="SRW174" i="2"/>
  <c r="SRX174" i="2"/>
  <c r="SRY174" i="2"/>
  <c r="SRZ174" i="2"/>
  <c r="SSA174" i="2"/>
  <c r="SSB174" i="2"/>
  <c r="SSC174" i="2"/>
  <c r="SSD174" i="2"/>
  <c r="SSE174" i="2"/>
  <c r="SSF174" i="2"/>
  <c r="SSG174" i="2"/>
  <c r="SSH174" i="2"/>
  <c r="SSI174" i="2"/>
  <c r="SSJ174" i="2"/>
  <c r="SSK174" i="2"/>
  <c r="SSL174" i="2"/>
  <c r="SSM174" i="2"/>
  <c r="SSN174" i="2"/>
  <c r="SSO174" i="2"/>
  <c r="SSP174" i="2"/>
  <c r="SSQ174" i="2"/>
  <c r="SSR174" i="2"/>
  <c r="SSS174" i="2"/>
  <c r="SST174" i="2"/>
  <c r="SSU174" i="2"/>
  <c r="SSV174" i="2"/>
  <c r="SSW174" i="2"/>
  <c r="SSX174" i="2"/>
  <c r="SSY174" i="2"/>
  <c r="SSZ174" i="2"/>
  <c r="STA174" i="2"/>
  <c r="STB174" i="2"/>
  <c r="STC174" i="2"/>
  <c r="STD174" i="2"/>
  <c r="STE174" i="2"/>
  <c r="STF174" i="2"/>
  <c r="STG174" i="2"/>
  <c r="STH174" i="2"/>
  <c r="STI174" i="2"/>
  <c r="STJ174" i="2"/>
  <c r="STK174" i="2"/>
  <c r="STL174" i="2"/>
  <c r="STM174" i="2"/>
  <c r="STN174" i="2"/>
  <c r="STO174" i="2"/>
  <c r="STP174" i="2"/>
  <c r="STQ174" i="2"/>
  <c r="STR174" i="2"/>
  <c r="STS174" i="2"/>
  <c r="STT174" i="2"/>
  <c r="STU174" i="2"/>
  <c r="STV174" i="2"/>
  <c r="STW174" i="2"/>
  <c r="STX174" i="2"/>
  <c r="STY174" i="2"/>
  <c r="STZ174" i="2"/>
  <c r="SUA174" i="2"/>
  <c r="SUB174" i="2"/>
  <c r="SUC174" i="2"/>
  <c r="SUD174" i="2"/>
  <c r="SUE174" i="2"/>
  <c r="SUF174" i="2"/>
  <c r="SUG174" i="2"/>
  <c r="SUH174" i="2"/>
  <c r="SUI174" i="2"/>
  <c r="SUJ174" i="2"/>
  <c r="SUK174" i="2"/>
  <c r="SUL174" i="2"/>
  <c r="SUM174" i="2"/>
  <c r="SUN174" i="2"/>
  <c r="SUO174" i="2"/>
  <c r="SUP174" i="2"/>
  <c r="SUQ174" i="2"/>
  <c r="SUR174" i="2"/>
  <c r="SUS174" i="2"/>
  <c r="SUT174" i="2"/>
  <c r="SUU174" i="2"/>
  <c r="SUV174" i="2"/>
  <c r="SUW174" i="2"/>
  <c r="SUX174" i="2"/>
  <c r="SUY174" i="2"/>
  <c r="SUZ174" i="2"/>
  <c r="SVA174" i="2"/>
  <c r="SVB174" i="2"/>
  <c r="SVC174" i="2"/>
  <c r="SVD174" i="2"/>
  <c r="SVE174" i="2"/>
  <c r="SVF174" i="2"/>
  <c r="SVG174" i="2"/>
  <c r="SVH174" i="2"/>
  <c r="SVI174" i="2"/>
  <c r="SVJ174" i="2"/>
  <c r="SVK174" i="2"/>
  <c r="SVL174" i="2"/>
  <c r="SVM174" i="2"/>
  <c r="SVN174" i="2"/>
  <c r="SVO174" i="2"/>
  <c r="SVP174" i="2"/>
  <c r="SVQ174" i="2"/>
  <c r="SVR174" i="2"/>
  <c r="SVS174" i="2"/>
  <c r="SVT174" i="2"/>
  <c r="SVU174" i="2"/>
  <c r="SVV174" i="2"/>
  <c r="SVW174" i="2"/>
  <c r="SVX174" i="2"/>
  <c r="SVY174" i="2"/>
  <c r="SVZ174" i="2"/>
  <c r="SWA174" i="2"/>
  <c r="SWB174" i="2"/>
  <c r="SWC174" i="2"/>
  <c r="SWD174" i="2"/>
  <c r="SWE174" i="2"/>
  <c r="SWF174" i="2"/>
  <c r="SWG174" i="2"/>
  <c r="SWH174" i="2"/>
  <c r="SWI174" i="2"/>
  <c r="SWJ174" i="2"/>
  <c r="SWK174" i="2"/>
  <c r="SWL174" i="2"/>
  <c r="SWM174" i="2"/>
  <c r="SWN174" i="2"/>
  <c r="SWO174" i="2"/>
  <c r="SWP174" i="2"/>
  <c r="SWQ174" i="2"/>
  <c r="SWR174" i="2"/>
  <c r="SWS174" i="2"/>
  <c r="SWT174" i="2"/>
  <c r="SWU174" i="2"/>
  <c r="SWV174" i="2"/>
  <c r="SWW174" i="2"/>
  <c r="SWX174" i="2"/>
  <c r="SWY174" i="2"/>
  <c r="SWZ174" i="2"/>
  <c r="SXA174" i="2"/>
  <c r="SXB174" i="2"/>
  <c r="SXC174" i="2"/>
  <c r="SXD174" i="2"/>
  <c r="SXE174" i="2"/>
  <c r="SXF174" i="2"/>
  <c r="SXG174" i="2"/>
  <c r="SXH174" i="2"/>
  <c r="SXI174" i="2"/>
  <c r="SXJ174" i="2"/>
  <c r="SXK174" i="2"/>
  <c r="SXL174" i="2"/>
  <c r="SXM174" i="2"/>
  <c r="SXN174" i="2"/>
  <c r="SXO174" i="2"/>
  <c r="SXP174" i="2"/>
  <c r="SXQ174" i="2"/>
  <c r="SXR174" i="2"/>
  <c r="SXS174" i="2"/>
  <c r="SXT174" i="2"/>
  <c r="SXU174" i="2"/>
  <c r="SXV174" i="2"/>
  <c r="SXW174" i="2"/>
  <c r="SXX174" i="2"/>
  <c r="SXY174" i="2"/>
  <c r="SXZ174" i="2"/>
  <c r="SYA174" i="2"/>
  <c r="SYB174" i="2"/>
  <c r="SYC174" i="2"/>
  <c r="SYD174" i="2"/>
  <c r="SYE174" i="2"/>
  <c r="SYF174" i="2"/>
  <c r="SYG174" i="2"/>
  <c r="SYH174" i="2"/>
  <c r="SYI174" i="2"/>
  <c r="SYJ174" i="2"/>
  <c r="SYK174" i="2"/>
  <c r="SYL174" i="2"/>
  <c r="SYM174" i="2"/>
  <c r="SYN174" i="2"/>
  <c r="SYO174" i="2"/>
  <c r="SYP174" i="2"/>
  <c r="SYQ174" i="2"/>
  <c r="SYR174" i="2"/>
  <c r="SYS174" i="2"/>
  <c r="SYT174" i="2"/>
  <c r="SYU174" i="2"/>
  <c r="SYV174" i="2"/>
  <c r="SYW174" i="2"/>
  <c r="SYX174" i="2"/>
  <c r="SYY174" i="2"/>
  <c r="SYZ174" i="2"/>
  <c r="SZA174" i="2"/>
  <c r="SZB174" i="2"/>
  <c r="SZC174" i="2"/>
  <c r="SZD174" i="2"/>
  <c r="SZE174" i="2"/>
  <c r="SZF174" i="2"/>
  <c r="SZG174" i="2"/>
  <c r="SZH174" i="2"/>
  <c r="SZI174" i="2"/>
  <c r="SZJ174" i="2"/>
  <c r="SZK174" i="2"/>
  <c r="SZL174" i="2"/>
  <c r="SZM174" i="2"/>
  <c r="SZN174" i="2"/>
  <c r="SZO174" i="2"/>
  <c r="SZP174" i="2"/>
  <c r="SZQ174" i="2"/>
  <c r="SZR174" i="2"/>
  <c r="SZS174" i="2"/>
  <c r="SZT174" i="2"/>
  <c r="SZU174" i="2"/>
  <c r="SZV174" i="2"/>
  <c r="SZW174" i="2"/>
  <c r="SZX174" i="2"/>
  <c r="SZY174" i="2"/>
  <c r="SZZ174" i="2"/>
  <c r="TAA174" i="2"/>
  <c r="TAB174" i="2"/>
  <c r="TAC174" i="2"/>
  <c r="TAD174" i="2"/>
  <c r="TAE174" i="2"/>
  <c r="TAF174" i="2"/>
  <c r="TAG174" i="2"/>
  <c r="TAH174" i="2"/>
  <c r="TAI174" i="2"/>
  <c r="TAJ174" i="2"/>
  <c r="TAK174" i="2"/>
  <c r="TAL174" i="2"/>
  <c r="TAM174" i="2"/>
  <c r="TAN174" i="2"/>
  <c r="TAO174" i="2"/>
  <c r="TAP174" i="2"/>
  <c r="TAQ174" i="2"/>
  <c r="TAR174" i="2"/>
  <c r="TAS174" i="2"/>
  <c r="TAT174" i="2"/>
  <c r="TAU174" i="2"/>
  <c r="TAV174" i="2"/>
  <c r="TAW174" i="2"/>
  <c r="TAX174" i="2"/>
  <c r="TAY174" i="2"/>
  <c r="TAZ174" i="2"/>
  <c r="TBA174" i="2"/>
  <c r="TBB174" i="2"/>
  <c r="TBC174" i="2"/>
  <c r="TBD174" i="2"/>
  <c r="TBE174" i="2"/>
  <c r="TBF174" i="2"/>
  <c r="TBG174" i="2"/>
  <c r="TBH174" i="2"/>
  <c r="TBI174" i="2"/>
  <c r="TBJ174" i="2"/>
  <c r="TBK174" i="2"/>
  <c r="TBL174" i="2"/>
  <c r="TBM174" i="2"/>
  <c r="TBN174" i="2"/>
  <c r="TBO174" i="2"/>
  <c r="TBP174" i="2"/>
  <c r="TBQ174" i="2"/>
  <c r="TBR174" i="2"/>
  <c r="TBS174" i="2"/>
  <c r="TBT174" i="2"/>
  <c r="TBU174" i="2"/>
  <c r="TBV174" i="2"/>
  <c r="TBW174" i="2"/>
  <c r="TBX174" i="2"/>
  <c r="TBY174" i="2"/>
  <c r="TBZ174" i="2"/>
  <c r="TCA174" i="2"/>
  <c r="TCB174" i="2"/>
  <c r="TCC174" i="2"/>
  <c r="TCD174" i="2"/>
  <c r="TCE174" i="2"/>
  <c r="TCF174" i="2"/>
  <c r="TCG174" i="2"/>
  <c r="TCH174" i="2"/>
  <c r="TCI174" i="2"/>
  <c r="TCJ174" i="2"/>
  <c r="TCK174" i="2"/>
  <c r="TCL174" i="2"/>
  <c r="TCM174" i="2"/>
  <c r="TCN174" i="2"/>
  <c r="TCO174" i="2"/>
  <c r="TCP174" i="2"/>
  <c r="TCQ174" i="2"/>
  <c r="TCR174" i="2"/>
  <c r="TCS174" i="2"/>
  <c r="TCT174" i="2"/>
  <c r="TCU174" i="2"/>
  <c r="TCV174" i="2"/>
  <c r="TCW174" i="2"/>
  <c r="TCX174" i="2"/>
  <c r="TCY174" i="2"/>
  <c r="TCZ174" i="2"/>
  <c r="TDA174" i="2"/>
  <c r="TDB174" i="2"/>
  <c r="TDC174" i="2"/>
  <c r="TDD174" i="2"/>
  <c r="TDE174" i="2"/>
  <c r="TDF174" i="2"/>
  <c r="TDG174" i="2"/>
  <c r="TDH174" i="2"/>
  <c r="TDI174" i="2"/>
  <c r="TDJ174" i="2"/>
  <c r="TDK174" i="2"/>
  <c r="TDL174" i="2"/>
  <c r="TDM174" i="2"/>
  <c r="TDN174" i="2"/>
  <c r="TDO174" i="2"/>
  <c r="TDP174" i="2"/>
  <c r="TDQ174" i="2"/>
  <c r="TDR174" i="2"/>
  <c r="TDS174" i="2"/>
  <c r="TDT174" i="2"/>
  <c r="TDU174" i="2"/>
  <c r="TDV174" i="2"/>
  <c r="TDW174" i="2"/>
  <c r="TDX174" i="2"/>
  <c r="TDY174" i="2"/>
  <c r="TDZ174" i="2"/>
  <c r="TEA174" i="2"/>
  <c r="TEB174" i="2"/>
  <c r="TEC174" i="2"/>
  <c r="TED174" i="2"/>
  <c r="TEE174" i="2"/>
  <c r="TEF174" i="2"/>
  <c r="TEG174" i="2"/>
  <c r="TEH174" i="2"/>
  <c r="TEI174" i="2"/>
  <c r="TEJ174" i="2"/>
  <c r="TEK174" i="2"/>
  <c r="TEL174" i="2"/>
  <c r="TEM174" i="2"/>
  <c r="TEN174" i="2"/>
  <c r="TEO174" i="2"/>
  <c r="TEP174" i="2"/>
  <c r="TEQ174" i="2"/>
  <c r="TER174" i="2"/>
  <c r="TES174" i="2"/>
  <c r="TET174" i="2"/>
  <c r="TEU174" i="2"/>
  <c r="TEV174" i="2"/>
  <c r="TEW174" i="2"/>
  <c r="TEX174" i="2"/>
  <c r="TEY174" i="2"/>
  <c r="TEZ174" i="2"/>
  <c r="TFA174" i="2"/>
  <c r="TFB174" i="2"/>
  <c r="TFC174" i="2"/>
  <c r="TFD174" i="2"/>
  <c r="TFE174" i="2"/>
  <c r="TFF174" i="2"/>
  <c r="TFG174" i="2"/>
  <c r="TFH174" i="2"/>
  <c r="TFI174" i="2"/>
  <c r="TFJ174" i="2"/>
  <c r="TFK174" i="2"/>
  <c r="TFL174" i="2"/>
  <c r="TFM174" i="2"/>
  <c r="TFN174" i="2"/>
  <c r="TFO174" i="2"/>
  <c r="TFP174" i="2"/>
  <c r="TFQ174" i="2"/>
  <c r="TFR174" i="2"/>
  <c r="TFS174" i="2"/>
  <c r="TFT174" i="2"/>
  <c r="TFU174" i="2"/>
  <c r="TFV174" i="2"/>
  <c r="TFW174" i="2"/>
  <c r="TFX174" i="2"/>
  <c r="TFY174" i="2"/>
  <c r="TFZ174" i="2"/>
  <c r="TGA174" i="2"/>
  <c r="TGB174" i="2"/>
  <c r="TGC174" i="2"/>
  <c r="TGD174" i="2"/>
  <c r="TGE174" i="2"/>
  <c r="TGF174" i="2"/>
  <c r="TGG174" i="2"/>
  <c r="TGH174" i="2"/>
  <c r="TGI174" i="2"/>
  <c r="TGJ174" i="2"/>
  <c r="TGK174" i="2"/>
  <c r="TGL174" i="2"/>
  <c r="TGM174" i="2"/>
  <c r="TGN174" i="2"/>
  <c r="TGO174" i="2"/>
  <c r="TGP174" i="2"/>
  <c r="TGQ174" i="2"/>
  <c r="TGR174" i="2"/>
  <c r="TGS174" i="2"/>
  <c r="TGT174" i="2"/>
  <c r="TGU174" i="2"/>
  <c r="TGV174" i="2"/>
  <c r="TGW174" i="2"/>
  <c r="TGX174" i="2"/>
  <c r="TGY174" i="2"/>
  <c r="TGZ174" i="2"/>
  <c r="THA174" i="2"/>
  <c r="THB174" i="2"/>
  <c r="THC174" i="2"/>
  <c r="THD174" i="2"/>
  <c r="THE174" i="2"/>
  <c r="THF174" i="2"/>
  <c r="THG174" i="2"/>
  <c r="THH174" i="2"/>
  <c r="THI174" i="2"/>
  <c r="THJ174" i="2"/>
  <c r="THK174" i="2"/>
  <c r="THL174" i="2"/>
  <c r="THM174" i="2"/>
  <c r="THN174" i="2"/>
  <c r="THO174" i="2"/>
  <c r="THP174" i="2"/>
  <c r="THQ174" i="2"/>
  <c r="THR174" i="2"/>
  <c r="THS174" i="2"/>
  <c r="THT174" i="2"/>
  <c r="THU174" i="2"/>
  <c r="THV174" i="2"/>
  <c r="THW174" i="2"/>
  <c r="THX174" i="2"/>
  <c r="THY174" i="2"/>
  <c r="THZ174" i="2"/>
  <c r="TIA174" i="2"/>
  <c r="TIB174" i="2"/>
  <c r="TIC174" i="2"/>
  <c r="TID174" i="2"/>
  <c r="TIE174" i="2"/>
  <c r="TIF174" i="2"/>
  <c r="TIG174" i="2"/>
  <c r="TIH174" i="2"/>
  <c r="TII174" i="2"/>
  <c r="TIJ174" i="2"/>
  <c r="TIK174" i="2"/>
  <c r="TIL174" i="2"/>
  <c r="TIM174" i="2"/>
  <c r="TIN174" i="2"/>
  <c r="TIO174" i="2"/>
  <c r="TIP174" i="2"/>
  <c r="TIQ174" i="2"/>
  <c r="TIR174" i="2"/>
  <c r="TIS174" i="2"/>
  <c r="TIT174" i="2"/>
  <c r="TIU174" i="2"/>
  <c r="TIV174" i="2"/>
  <c r="TIW174" i="2"/>
  <c r="TIX174" i="2"/>
  <c r="TIY174" i="2"/>
  <c r="TIZ174" i="2"/>
  <c r="TJA174" i="2"/>
  <c r="TJB174" i="2"/>
  <c r="TJC174" i="2"/>
  <c r="TJD174" i="2"/>
  <c r="TJE174" i="2"/>
  <c r="TJF174" i="2"/>
  <c r="TJG174" i="2"/>
  <c r="TJH174" i="2"/>
  <c r="TJI174" i="2"/>
  <c r="TJJ174" i="2"/>
  <c r="TJK174" i="2"/>
  <c r="TJL174" i="2"/>
  <c r="TJM174" i="2"/>
  <c r="TJN174" i="2"/>
  <c r="TJO174" i="2"/>
  <c r="TJP174" i="2"/>
  <c r="TJQ174" i="2"/>
  <c r="TJR174" i="2"/>
  <c r="TJS174" i="2"/>
  <c r="TJT174" i="2"/>
  <c r="TJU174" i="2"/>
  <c r="TJV174" i="2"/>
  <c r="TJW174" i="2"/>
  <c r="TJX174" i="2"/>
  <c r="TJY174" i="2"/>
  <c r="TJZ174" i="2"/>
  <c r="TKA174" i="2"/>
  <c r="TKB174" i="2"/>
  <c r="TKC174" i="2"/>
  <c r="TKD174" i="2"/>
  <c r="TKE174" i="2"/>
  <c r="TKF174" i="2"/>
  <c r="TKG174" i="2"/>
  <c r="TKH174" i="2"/>
  <c r="TKI174" i="2"/>
  <c r="TKJ174" i="2"/>
  <c r="TKK174" i="2"/>
  <c r="TKL174" i="2"/>
  <c r="TKM174" i="2"/>
  <c r="TKN174" i="2"/>
  <c r="TKO174" i="2"/>
  <c r="TKP174" i="2"/>
  <c r="TKQ174" i="2"/>
  <c r="TKR174" i="2"/>
  <c r="TKS174" i="2"/>
  <c r="TKT174" i="2"/>
  <c r="TKU174" i="2"/>
  <c r="TKV174" i="2"/>
  <c r="TKW174" i="2"/>
  <c r="TKX174" i="2"/>
  <c r="TKY174" i="2"/>
  <c r="TKZ174" i="2"/>
  <c r="TLA174" i="2"/>
  <c r="TLB174" i="2"/>
  <c r="TLC174" i="2"/>
  <c r="TLD174" i="2"/>
  <c r="TLE174" i="2"/>
  <c r="TLF174" i="2"/>
  <c r="TLG174" i="2"/>
  <c r="TLH174" i="2"/>
  <c r="TLI174" i="2"/>
  <c r="TLJ174" i="2"/>
  <c r="TLK174" i="2"/>
  <c r="TLL174" i="2"/>
  <c r="TLM174" i="2"/>
  <c r="TLN174" i="2"/>
  <c r="TLO174" i="2"/>
  <c r="TLP174" i="2"/>
  <c r="TLQ174" i="2"/>
  <c r="TLR174" i="2"/>
  <c r="TLS174" i="2"/>
  <c r="TLT174" i="2"/>
  <c r="TLU174" i="2"/>
  <c r="TLV174" i="2"/>
  <c r="TLW174" i="2"/>
  <c r="TLX174" i="2"/>
  <c r="TLY174" i="2"/>
  <c r="TLZ174" i="2"/>
  <c r="TMA174" i="2"/>
  <c r="TMB174" i="2"/>
  <c r="TMC174" i="2"/>
  <c r="TMD174" i="2"/>
  <c r="TME174" i="2"/>
  <c r="TMF174" i="2"/>
  <c r="TMG174" i="2"/>
  <c r="TMH174" i="2"/>
  <c r="TMI174" i="2"/>
  <c r="TMJ174" i="2"/>
  <c r="TMK174" i="2"/>
  <c r="TML174" i="2"/>
  <c r="TMM174" i="2"/>
  <c r="TMN174" i="2"/>
  <c r="TMO174" i="2"/>
  <c r="TMP174" i="2"/>
  <c r="TMQ174" i="2"/>
  <c r="TMR174" i="2"/>
  <c r="TMS174" i="2"/>
  <c r="TMT174" i="2"/>
  <c r="TMU174" i="2"/>
  <c r="TMV174" i="2"/>
  <c r="TMW174" i="2"/>
  <c r="TMX174" i="2"/>
  <c r="TMY174" i="2"/>
  <c r="TMZ174" i="2"/>
  <c r="TNA174" i="2"/>
  <c r="TNB174" i="2"/>
  <c r="TNC174" i="2"/>
  <c r="TND174" i="2"/>
  <c r="TNE174" i="2"/>
  <c r="TNF174" i="2"/>
  <c r="TNG174" i="2"/>
  <c r="TNH174" i="2"/>
  <c r="TNI174" i="2"/>
  <c r="TNJ174" i="2"/>
  <c r="TNK174" i="2"/>
  <c r="TNL174" i="2"/>
  <c r="TNM174" i="2"/>
  <c r="TNN174" i="2"/>
  <c r="TNO174" i="2"/>
  <c r="TNP174" i="2"/>
  <c r="TNQ174" i="2"/>
  <c r="TNR174" i="2"/>
  <c r="TNS174" i="2"/>
  <c r="TNT174" i="2"/>
  <c r="TNU174" i="2"/>
  <c r="TNV174" i="2"/>
  <c r="TNW174" i="2"/>
  <c r="TNX174" i="2"/>
  <c r="TNY174" i="2"/>
  <c r="TNZ174" i="2"/>
  <c r="TOA174" i="2"/>
  <c r="TOB174" i="2"/>
  <c r="TOC174" i="2"/>
  <c r="TOD174" i="2"/>
  <c r="TOE174" i="2"/>
  <c r="TOF174" i="2"/>
  <c r="TOG174" i="2"/>
  <c r="TOH174" i="2"/>
  <c r="TOI174" i="2"/>
  <c r="TOJ174" i="2"/>
  <c r="TOK174" i="2"/>
  <c r="TOL174" i="2"/>
  <c r="TOM174" i="2"/>
  <c r="TON174" i="2"/>
  <c r="TOO174" i="2"/>
  <c r="TOP174" i="2"/>
  <c r="TOQ174" i="2"/>
  <c r="TOR174" i="2"/>
  <c r="TOS174" i="2"/>
  <c r="TOT174" i="2"/>
  <c r="TOU174" i="2"/>
  <c r="TOV174" i="2"/>
  <c r="TOW174" i="2"/>
  <c r="TOX174" i="2"/>
  <c r="TOY174" i="2"/>
  <c r="TOZ174" i="2"/>
  <c r="TPA174" i="2"/>
  <c r="TPB174" i="2"/>
  <c r="TPC174" i="2"/>
  <c r="TPD174" i="2"/>
  <c r="TPE174" i="2"/>
  <c r="TPF174" i="2"/>
  <c r="TPG174" i="2"/>
  <c r="TPH174" i="2"/>
  <c r="TPI174" i="2"/>
  <c r="TPJ174" i="2"/>
  <c r="TPK174" i="2"/>
  <c r="TPL174" i="2"/>
  <c r="TPM174" i="2"/>
  <c r="TPN174" i="2"/>
  <c r="TPO174" i="2"/>
  <c r="TPP174" i="2"/>
  <c r="TPQ174" i="2"/>
  <c r="TPR174" i="2"/>
  <c r="TPS174" i="2"/>
  <c r="TPT174" i="2"/>
  <c r="TPU174" i="2"/>
  <c r="TPV174" i="2"/>
  <c r="TPW174" i="2"/>
  <c r="TPX174" i="2"/>
  <c r="TPY174" i="2"/>
  <c r="TPZ174" i="2"/>
  <c r="TQA174" i="2"/>
  <c r="TQB174" i="2"/>
  <c r="TQC174" i="2"/>
  <c r="TQD174" i="2"/>
  <c r="TQE174" i="2"/>
  <c r="TQF174" i="2"/>
  <c r="TQG174" i="2"/>
  <c r="TQH174" i="2"/>
  <c r="TQI174" i="2"/>
  <c r="TQJ174" i="2"/>
  <c r="TQK174" i="2"/>
  <c r="TQL174" i="2"/>
  <c r="TQM174" i="2"/>
  <c r="TQN174" i="2"/>
  <c r="TQO174" i="2"/>
  <c r="TQP174" i="2"/>
  <c r="TQQ174" i="2"/>
  <c r="TQR174" i="2"/>
  <c r="TQS174" i="2"/>
  <c r="TQT174" i="2"/>
  <c r="TQU174" i="2"/>
  <c r="TQV174" i="2"/>
  <c r="TQW174" i="2"/>
  <c r="TQX174" i="2"/>
  <c r="TQY174" i="2"/>
  <c r="TQZ174" i="2"/>
  <c r="TRA174" i="2"/>
  <c r="TRB174" i="2"/>
  <c r="TRC174" i="2"/>
  <c r="TRD174" i="2"/>
  <c r="TRE174" i="2"/>
  <c r="TRF174" i="2"/>
  <c r="TRG174" i="2"/>
  <c r="TRH174" i="2"/>
  <c r="TRI174" i="2"/>
  <c r="TRJ174" i="2"/>
  <c r="TRK174" i="2"/>
  <c r="TRL174" i="2"/>
  <c r="TRM174" i="2"/>
  <c r="TRN174" i="2"/>
  <c r="TRO174" i="2"/>
  <c r="TRP174" i="2"/>
  <c r="TRQ174" i="2"/>
  <c r="TRR174" i="2"/>
  <c r="TRS174" i="2"/>
  <c r="TRT174" i="2"/>
  <c r="TRU174" i="2"/>
  <c r="TRV174" i="2"/>
  <c r="TRW174" i="2"/>
  <c r="TRX174" i="2"/>
  <c r="TRY174" i="2"/>
  <c r="TRZ174" i="2"/>
  <c r="TSA174" i="2"/>
  <c r="TSB174" i="2"/>
  <c r="TSC174" i="2"/>
  <c r="TSD174" i="2"/>
  <c r="TSE174" i="2"/>
  <c r="TSF174" i="2"/>
  <c r="TSG174" i="2"/>
  <c r="TSH174" i="2"/>
  <c r="TSI174" i="2"/>
  <c r="TSJ174" i="2"/>
  <c r="TSK174" i="2"/>
  <c r="TSL174" i="2"/>
  <c r="TSM174" i="2"/>
  <c r="TSN174" i="2"/>
  <c r="TSO174" i="2"/>
  <c r="TSP174" i="2"/>
  <c r="TSQ174" i="2"/>
  <c r="TSR174" i="2"/>
  <c r="TSS174" i="2"/>
  <c r="TST174" i="2"/>
  <c r="TSU174" i="2"/>
  <c r="TSV174" i="2"/>
  <c r="TSW174" i="2"/>
  <c r="TSX174" i="2"/>
  <c r="TSY174" i="2"/>
  <c r="TSZ174" i="2"/>
  <c r="TTA174" i="2"/>
  <c r="TTB174" i="2"/>
  <c r="TTC174" i="2"/>
  <c r="TTD174" i="2"/>
  <c r="TTE174" i="2"/>
  <c r="TTF174" i="2"/>
  <c r="TTG174" i="2"/>
  <c r="TTH174" i="2"/>
  <c r="TTI174" i="2"/>
  <c r="TTJ174" i="2"/>
  <c r="TTK174" i="2"/>
  <c r="TTL174" i="2"/>
  <c r="TTM174" i="2"/>
  <c r="TTN174" i="2"/>
  <c r="TTO174" i="2"/>
  <c r="TTP174" i="2"/>
  <c r="TTQ174" i="2"/>
  <c r="TTR174" i="2"/>
  <c r="TTS174" i="2"/>
  <c r="TTT174" i="2"/>
  <c r="TTU174" i="2"/>
  <c r="TTV174" i="2"/>
  <c r="TTW174" i="2"/>
  <c r="TTX174" i="2"/>
  <c r="TTY174" i="2"/>
  <c r="TTZ174" i="2"/>
  <c r="TUA174" i="2"/>
  <c r="TUB174" i="2"/>
  <c r="TUC174" i="2"/>
  <c r="TUD174" i="2"/>
  <c r="TUE174" i="2"/>
  <c r="TUF174" i="2"/>
  <c r="TUG174" i="2"/>
  <c r="TUH174" i="2"/>
  <c r="TUI174" i="2"/>
  <c r="TUJ174" i="2"/>
  <c r="TUK174" i="2"/>
  <c r="TUL174" i="2"/>
  <c r="TUM174" i="2"/>
  <c r="TUN174" i="2"/>
  <c r="TUO174" i="2"/>
  <c r="TUP174" i="2"/>
  <c r="TUQ174" i="2"/>
  <c r="TUR174" i="2"/>
  <c r="TUS174" i="2"/>
  <c r="TUT174" i="2"/>
  <c r="TUU174" i="2"/>
  <c r="TUV174" i="2"/>
  <c r="TUW174" i="2"/>
  <c r="TUX174" i="2"/>
  <c r="TUY174" i="2"/>
  <c r="TUZ174" i="2"/>
  <c r="TVA174" i="2"/>
  <c r="TVB174" i="2"/>
  <c r="TVC174" i="2"/>
  <c r="TVD174" i="2"/>
  <c r="TVE174" i="2"/>
  <c r="TVF174" i="2"/>
  <c r="TVG174" i="2"/>
  <c r="TVH174" i="2"/>
  <c r="TVI174" i="2"/>
  <c r="TVJ174" i="2"/>
  <c r="TVK174" i="2"/>
  <c r="TVL174" i="2"/>
  <c r="TVM174" i="2"/>
  <c r="TVN174" i="2"/>
  <c r="TVO174" i="2"/>
  <c r="TVP174" i="2"/>
  <c r="TVQ174" i="2"/>
  <c r="TVR174" i="2"/>
  <c r="TVS174" i="2"/>
  <c r="TVT174" i="2"/>
  <c r="TVU174" i="2"/>
  <c r="TVV174" i="2"/>
  <c r="TVW174" i="2"/>
  <c r="TVX174" i="2"/>
  <c r="TVY174" i="2"/>
  <c r="TVZ174" i="2"/>
  <c r="TWA174" i="2"/>
  <c r="TWB174" i="2"/>
  <c r="TWC174" i="2"/>
  <c r="TWD174" i="2"/>
  <c r="TWE174" i="2"/>
  <c r="TWF174" i="2"/>
  <c r="TWG174" i="2"/>
  <c r="TWH174" i="2"/>
  <c r="TWI174" i="2"/>
  <c r="TWJ174" i="2"/>
  <c r="TWK174" i="2"/>
  <c r="TWL174" i="2"/>
  <c r="TWM174" i="2"/>
  <c r="TWN174" i="2"/>
  <c r="TWO174" i="2"/>
  <c r="TWP174" i="2"/>
  <c r="TWQ174" i="2"/>
  <c r="TWR174" i="2"/>
  <c r="TWS174" i="2"/>
  <c r="TWT174" i="2"/>
  <c r="TWU174" i="2"/>
  <c r="TWV174" i="2"/>
  <c r="TWW174" i="2"/>
  <c r="TWX174" i="2"/>
  <c r="TWY174" i="2"/>
  <c r="TWZ174" i="2"/>
  <c r="TXA174" i="2"/>
  <c r="TXB174" i="2"/>
  <c r="TXC174" i="2"/>
  <c r="TXD174" i="2"/>
  <c r="TXE174" i="2"/>
  <c r="TXF174" i="2"/>
  <c r="TXG174" i="2"/>
  <c r="TXH174" i="2"/>
  <c r="TXI174" i="2"/>
  <c r="TXJ174" i="2"/>
  <c r="TXK174" i="2"/>
  <c r="TXL174" i="2"/>
  <c r="TXM174" i="2"/>
  <c r="TXN174" i="2"/>
  <c r="TXO174" i="2"/>
  <c r="TXP174" i="2"/>
  <c r="TXQ174" i="2"/>
  <c r="TXR174" i="2"/>
  <c r="TXS174" i="2"/>
  <c r="TXT174" i="2"/>
  <c r="TXU174" i="2"/>
  <c r="TXV174" i="2"/>
  <c r="TXW174" i="2"/>
  <c r="TXX174" i="2"/>
  <c r="TXY174" i="2"/>
  <c r="TXZ174" i="2"/>
  <c r="TYA174" i="2"/>
  <c r="TYB174" i="2"/>
  <c r="TYC174" i="2"/>
  <c r="TYD174" i="2"/>
  <c r="TYE174" i="2"/>
  <c r="TYF174" i="2"/>
  <c r="TYG174" i="2"/>
  <c r="TYH174" i="2"/>
  <c r="TYI174" i="2"/>
  <c r="TYJ174" i="2"/>
  <c r="TYK174" i="2"/>
  <c r="TYL174" i="2"/>
  <c r="TYM174" i="2"/>
  <c r="TYN174" i="2"/>
  <c r="TYO174" i="2"/>
  <c r="TYP174" i="2"/>
  <c r="TYQ174" i="2"/>
  <c r="TYR174" i="2"/>
  <c r="TYS174" i="2"/>
  <c r="TYT174" i="2"/>
  <c r="TYU174" i="2"/>
  <c r="TYV174" i="2"/>
  <c r="TYW174" i="2"/>
  <c r="TYX174" i="2"/>
  <c r="TYY174" i="2"/>
  <c r="TYZ174" i="2"/>
  <c r="TZA174" i="2"/>
  <c r="TZB174" i="2"/>
  <c r="TZC174" i="2"/>
  <c r="TZD174" i="2"/>
  <c r="TZE174" i="2"/>
  <c r="TZF174" i="2"/>
  <c r="TZG174" i="2"/>
  <c r="TZH174" i="2"/>
  <c r="TZI174" i="2"/>
  <c r="TZJ174" i="2"/>
  <c r="TZK174" i="2"/>
  <c r="TZL174" i="2"/>
  <c r="TZM174" i="2"/>
  <c r="TZN174" i="2"/>
  <c r="TZO174" i="2"/>
  <c r="TZP174" i="2"/>
  <c r="TZQ174" i="2"/>
  <c r="TZR174" i="2"/>
  <c r="TZS174" i="2"/>
  <c r="TZT174" i="2"/>
  <c r="TZU174" i="2"/>
  <c r="TZV174" i="2"/>
  <c r="TZW174" i="2"/>
  <c r="TZX174" i="2"/>
  <c r="TZY174" i="2"/>
  <c r="TZZ174" i="2"/>
  <c r="UAA174" i="2"/>
  <c r="UAB174" i="2"/>
  <c r="UAC174" i="2"/>
  <c r="UAD174" i="2"/>
  <c r="UAE174" i="2"/>
  <c r="UAF174" i="2"/>
  <c r="UAG174" i="2"/>
  <c r="UAH174" i="2"/>
  <c r="UAI174" i="2"/>
  <c r="UAJ174" i="2"/>
  <c r="UAK174" i="2"/>
  <c r="UAL174" i="2"/>
  <c r="UAM174" i="2"/>
  <c r="UAN174" i="2"/>
  <c r="UAO174" i="2"/>
  <c r="UAP174" i="2"/>
  <c r="UAQ174" i="2"/>
  <c r="UAR174" i="2"/>
  <c r="UAS174" i="2"/>
  <c r="UAT174" i="2"/>
  <c r="UAU174" i="2"/>
  <c r="UAV174" i="2"/>
  <c r="UAW174" i="2"/>
  <c r="UAX174" i="2"/>
  <c r="UAY174" i="2"/>
  <c r="UAZ174" i="2"/>
  <c r="UBA174" i="2"/>
  <c r="UBB174" i="2"/>
  <c r="UBC174" i="2"/>
  <c r="UBD174" i="2"/>
  <c r="UBE174" i="2"/>
  <c r="UBF174" i="2"/>
  <c r="UBG174" i="2"/>
  <c r="UBH174" i="2"/>
  <c r="UBI174" i="2"/>
  <c r="UBJ174" i="2"/>
  <c r="UBK174" i="2"/>
  <c r="UBL174" i="2"/>
  <c r="UBM174" i="2"/>
  <c r="UBN174" i="2"/>
  <c r="UBO174" i="2"/>
  <c r="UBP174" i="2"/>
  <c r="UBQ174" i="2"/>
  <c r="UBR174" i="2"/>
  <c r="UBS174" i="2"/>
  <c r="UBT174" i="2"/>
  <c r="UBU174" i="2"/>
  <c r="UBV174" i="2"/>
  <c r="UBW174" i="2"/>
  <c r="UBX174" i="2"/>
  <c r="UBY174" i="2"/>
  <c r="UBZ174" i="2"/>
  <c r="UCA174" i="2"/>
  <c r="UCB174" i="2"/>
  <c r="UCC174" i="2"/>
  <c r="UCD174" i="2"/>
  <c r="UCE174" i="2"/>
  <c r="UCF174" i="2"/>
  <c r="UCG174" i="2"/>
  <c r="UCH174" i="2"/>
  <c r="UCI174" i="2"/>
  <c r="UCJ174" i="2"/>
  <c r="UCK174" i="2"/>
  <c r="UCL174" i="2"/>
  <c r="UCM174" i="2"/>
  <c r="UCN174" i="2"/>
  <c r="UCO174" i="2"/>
  <c r="UCP174" i="2"/>
  <c r="UCQ174" i="2"/>
  <c r="UCR174" i="2"/>
  <c r="UCS174" i="2"/>
  <c r="UCT174" i="2"/>
  <c r="UCU174" i="2"/>
  <c r="UCV174" i="2"/>
  <c r="UCW174" i="2"/>
  <c r="UCX174" i="2"/>
  <c r="UCY174" i="2"/>
  <c r="UCZ174" i="2"/>
  <c r="UDA174" i="2"/>
  <c r="UDB174" i="2"/>
  <c r="UDC174" i="2"/>
  <c r="UDD174" i="2"/>
  <c r="UDE174" i="2"/>
  <c r="UDF174" i="2"/>
  <c r="UDG174" i="2"/>
  <c r="UDH174" i="2"/>
  <c r="UDI174" i="2"/>
  <c r="UDJ174" i="2"/>
  <c r="UDK174" i="2"/>
  <c r="UDL174" i="2"/>
  <c r="UDM174" i="2"/>
  <c r="UDN174" i="2"/>
  <c r="UDO174" i="2"/>
  <c r="UDP174" i="2"/>
  <c r="UDQ174" i="2"/>
  <c r="UDR174" i="2"/>
  <c r="UDS174" i="2"/>
  <c r="UDT174" i="2"/>
  <c r="UDU174" i="2"/>
  <c r="UDV174" i="2"/>
  <c r="UDW174" i="2"/>
  <c r="UDX174" i="2"/>
  <c r="UDY174" i="2"/>
  <c r="UDZ174" i="2"/>
  <c r="UEA174" i="2"/>
  <c r="UEB174" i="2"/>
  <c r="UEC174" i="2"/>
  <c r="UED174" i="2"/>
  <c r="UEE174" i="2"/>
  <c r="UEF174" i="2"/>
  <c r="UEG174" i="2"/>
  <c r="UEH174" i="2"/>
  <c r="UEI174" i="2"/>
  <c r="UEJ174" i="2"/>
  <c r="UEK174" i="2"/>
  <c r="UEL174" i="2"/>
  <c r="UEM174" i="2"/>
  <c r="UEN174" i="2"/>
  <c r="UEO174" i="2"/>
  <c r="UEP174" i="2"/>
  <c r="UEQ174" i="2"/>
  <c r="UER174" i="2"/>
  <c r="UES174" i="2"/>
  <c r="UET174" i="2"/>
  <c r="UEU174" i="2"/>
  <c r="UEV174" i="2"/>
  <c r="UEW174" i="2"/>
  <c r="UEX174" i="2"/>
  <c r="UEY174" i="2"/>
  <c r="UEZ174" i="2"/>
  <c r="UFA174" i="2"/>
  <c r="UFB174" i="2"/>
  <c r="UFC174" i="2"/>
  <c r="UFD174" i="2"/>
  <c r="UFE174" i="2"/>
  <c r="UFF174" i="2"/>
  <c r="UFG174" i="2"/>
  <c r="UFH174" i="2"/>
  <c r="UFI174" i="2"/>
  <c r="UFJ174" i="2"/>
  <c r="UFK174" i="2"/>
  <c r="UFL174" i="2"/>
  <c r="UFM174" i="2"/>
  <c r="UFN174" i="2"/>
  <c r="UFO174" i="2"/>
  <c r="UFP174" i="2"/>
  <c r="UFQ174" i="2"/>
  <c r="UFR174" i="2"/>
  <c r="UFS174" i="2"/>
  <c r="UFT174" i="2"/>
  <c r="UFU174" i="2"/>
  <c r="UFV174" i="2"/>
  <c r="UFW174" i="2"/>
  <c r="UFX174" i="2"/>
  <c r="UFY174" i="2"/>
  <c r="UFZ174" i="2"/>
  <c r="UGA174" i="2"/>
  <c r="UGB174" i="2"/>
  <c r="UGC174" i="2"/>
  <c r="UGD174" i="2"/>
  <c r="UGE174" i="2"/>
  <c r="UGF174" i="2"/>
  <c r="UGG174" i="2"/>
  <c r="UGH174" i="2"/>
  <c r="UGI174" i="2"/>
  <c r="UGJ174" i="2"/>
  <c r="UGK174" i="2"/>
  <c r="UGL174" i="2"/>
  <c r="UGM174" i="2"/>
  <c r="UGN174" i="2"/>
  <c r="UGO174" i="2"/>
  <c r="UGP174" i="2"/>
  <c r="UGQ174" i="2"/>
  <c r="UGR174" i="2"/>
  <c r="UGS174" i="2"/>
  <c r="UGT174" i="2"/>
  <c r="UGU174" i="2"/>
  <c r="UGV174" i="2"/>
  <c r="UGW174" i="2"/>
  <c r="UGX174" i="2"/>
  <c r="UGY174" i="2"/>
  <c r="UGZ174" i="2"/>
  <c r="UHA174" i="2"/>
  <c r="UHB174" i="2"/>
  <c r="UHC174" i="2"/>
  <c r="UHD174" i="2"/>
  <c r="UHE174" i="2"/>
  <c r="UHF174" i="2"/>
  <c r="UHG174" i="2"/>
  <c r="UHH174" i="2"/>
  <c r="UHI174" i="2"/>
  <c r="UHJ174" i="2"/>
  <c r="UHK174" i="2"/>
  <c r="UHL174" i="2"/>
  <c r="UHM174" i="2"/>
  <c r="UHN174" i="2"/>
  <c r="UHO174" i="2"/>
  <c r="UHP174" i="2"/>
  <c r="UHQ174" i="2"/>
  <c r="UHR174" i="2"/>
  <c r="UHS174" i="2"/>
  <c r="UHT174" i="2"/>
  <c r="UHU174" i="2"/>
  <c r="UHV174" i="2"/>
  <c r="UHW174" i="2"/>
  <c r="UHX174" i="2"/>
  <c r="UHY174" i="2"/>
  <c r="UHZ174" i="2"/>
  <c r="UIA174" i="2"/>
  <c r="UIB174" i="2"/>
  <c r="UIC174" i="2"/>
  <c r="UID174" i="2"/>
  <c r="UIE174" i="2"/>
  <c r="UIF174" i="2"/>
  <c r="UIG174" i="2"/>
  <c r="UIH174" i="2"/>
  <c r="UII174" i="2"/>
  <c r="UIJ174" i="2"/>
  <c r="UIK174" i="2"/>
  <c r="UIL174" i="2"/>
  <c r="UIM174" i="2"/>
  <c r="UIN174" i="2"/>
  <c r="UIO174" i="2"/>
  <c r="UIP174" i="2"/>
  <c r="UIQ174" i="2"/>
  <c r="UIR174" i="2"/>
  <c r="UIS174" i="2"/>
  <c r="UIT174" i="2"/>
  <c r="UIU174" i="2"/>
  <c r="UIV174" i="2"/>
  <c r="UIW174" i="2"/>
  <c r="UIX174" i="2"/>
  <c r="UIY174" i="2"/>
  <c r="UIZ174" i="2"/>
  <c r="UJA174" i="2"/>
  <c r="UJB174" i="2"/>
  <c r="UJC174" i="2"/>
  <c r="UJD174" i="2"/>
  <c r="UJE174" i="2"/>
  <c r="UJF174" i="2"/>
  <c r="UJG174" i="2"/>
  <c r="UJH174" i="2"/>
  <c r="UJI174" i="2"/>
  <c r="UJJ174" i="2"/>
  <c r="UJK174" i="2"/>
  <c r="UJL174" i="2"/>
  <c r="UJM174" i="2"/>
  <c r="UJN174" i="2"/>
  <c r="UJO174" i="2"/>
  <c r="UJP174" i="2"/>
  <c r="UJQ174" i="2"/>
  <c r="UJR174" i="2"/>
  <c r="UJS174" i="2"/>
  <c r="UJT174" i="2"/>
  <c r="UJU174" i="2"/>
  <c r="UJV174" i="2"/>
  <c r="UJW174" i="2"/>
  <c r="UJX174" i="2"/>
  <c r="UJY174" i="2"/>
  <c r="UJZ174" i="2"/>
  <c r="UKA174" i="2"/>
  <c r="UKB174" i="2"/>
  <c r="UKC174" i="2"/>
  <c r="UKD174" i="2"/>
  <c r="UKE174" i="2"/>
  <c r="UKF174" i="2"/>
  <c r="UKG174" i="2"/>
  <c r="UKH174" i="2"/>
  <c r="UKI174" i="2"/>
  <c r="UKJ174" i="2"/>
  <c r="UKK174" i="2"/>
  <c r="UKL174" i="2"/>
  <c r="UKM174" i="2"/>
  <c r="UKN174" i="2"/>
  <c r="UKO174" i="2"/>
  <c r="UKP174" i="2"/>
  <c r="UKQ174" i="2"/>
  <c r="UKR174" i="2"/>
  <c r="UKS174" i="2"/>
  <c r="UKT174" i="2"/>
  <c r="UKU174" i="2"/>
  <c r="UKV174" i="2"/>
  <c r="UKW174" i="2"/>
  <c r="UKX174" i="2"/>
  <c r="UKY174" i="2"/>
  <c r="UKZ174" i="2"/>
  <c r="ULA174" i="2"/>
  <c r="ULB174" i="2"/>
  <c r="ULC174" i="2"/>
  <c r="ULD174" i="2"/>
  <c r="ULE174" i="2"/>
  <c r="ULF174" i="2"/>
  <c r="ULG174" i="2"/>
  <c r="ULH174" i="2"/>
  <c r="ULI174" i="2"/>
  <c r="ULJ174" i="2"/>
  <c r="ULK174" i="2"/>
  <c r="ULL174" i="2"/>
  <c r="ULM174" i="2"/>
  <c r="ULN174" i="2"/>
  <c r="ULO174" i="2"/>
  <c r="ULP174" i="2"/>
  <c r="ULQ174" i="2"/>
  <c r="ULR174" i="2"/>
  <c r="ULS174" i="2"/>
  <c r="ULT174" i="2"/>
  <c r="ULU174" i="2"/>
  <c r="ULV174" i="2"/>
  <c r="ULW174" i="2"/>
  <c r="ULX174" i="2"/>
  <c r="ULY174" i="2"/>
  <c r="ULZ174" i="2"/>
  <c r="UMA174" i="2"/>
  <c r="UMB174" i="2"/>
  <c r="UMC174" i="2"/>
  <c r="UMD174" i="2"/>
  <c r="UME174" i="2"/>
  <c r="UMF174" i="2"/>
  <c r="UMG174" i="2"/>
  <c r="UMH174" i="2"/>
  <c r="UMI174" i="2"/>
  <c r="UMJ174" i="2"/>
  <c r="UMK174" i="2"/>
  <c r="UML174" i="2"/>
  <c r="UMM174" i="2"/>
  <c r="UMN174" i="2"/>
  <c r="UMO174" i="2"/>
  <c r="UMP174" i="2"/>
  <c r="UMQ174" i="2"/>
  <c r="UMR174" i="2"/>
  <c r="UMS174" i="2"/>
  <c r="UMT174" i="2"/>
  <c r="UMU174" i="2"/>
  <c r="UMV174" i="2"/>
  <c r="UMW174" i="2"/>
  <c r="UMX174" i="2"/>
  <c r="UMY174" i="2"/>
  <c r="UMZ174" i="2"/>
  <c r="UNA174" i="2"/>
  <c r="UNB174" i="2"/>
  <c r="UNC174" i="2"/>
  <c r="UND174" i="2"/>
  <c r="UNE174" i="2"/>
  <c r="UNF174" i="2"/>
  <c r="UNG174" i="2"/>
  <c r="UNH174" i="2"/>
  <c r="UNI174" i="2"/>
  <c r="UNJ174" i="2"/>
  <c r="UNK174" i="2"/>
  <c r="UNL174" i="2"/>
  <c r="UNM174" i="2"/>
  <c r="UNN174" i="2"/>
  <c r="UNO174" i="2"/>
  <c r="UNP174" i="2"/>
  <c r="UNQ174" i="2"/>
  <c r="UNR174" i="2"/>
  <c r="UNS174" i="2"/>
  <c r="UNT174" i="2"/>
  <c r="UNU174" i="2"/>
  <c r="UNV174" i="2"/>
  <c r="UNW174" i="2"/>
  <c r="UNX174" i="2"/>
  <c r="UNY174" i="2"/>
  <c r="UNZ174" i="2"/>
  <c r="UOA174" i="2"/>
  <c r="UOB174" i="2"/>
  <c r="UOC174" i="2"/>
  <c r="UOD174" i="2"/>
  <c r="UOE174" i="2"/>
  <c r="UOF174" i="2"/>
  <c r="UOG174" i="2"/>
  <c r="UOH174" i="2"/>
  <c r="UOI174" i="2"/>
  <c r="UOJ174" i="2"/>
  <c r="UOK174" i="2"/>
  <c r="UOL174" i="2"/>
  <c r="UOM174" i="2"/>
  <c r="UON174" i="2"/>
  <c r="UOO174" i="2"/>
  <c r="UOP174" i="2"/>
  <c r="UOQ174" i="2"/>
  <c r="UOR174" i="2"/>
  <c r="UOS174" i="2"/>
  <c r="UOT174" i="2"/>
  <c r="UOU174" i="2"/>
  <c r="UOV174" i="2"/>
  <c r="UOW174" i="2"/>
  <c r="UOX174" i="2"/>
  <c r="UOY174" i="2"/>
  <c r="UOZ174" i="2"/>
  <c r="UPA174" i="2"/>
  <c r="UPB174" i="2"/>
  <c r="UPC174" i="2"/>
  <c r="UPD174" i="2"/>
  <c r="UPE174" i="2"/>
  <c r="UPF174" i="2"/>
  <c r="UPG174" i="2"/>
  <c r="UPH174" i="2"/>
  <c r="UPI174" i="2"/>
  <c r="UPJ174" i="2"/>
  <c r="UPK174" i="2"/>
  <c r="UPL174" i="2"/>
  <c r="UPM174" i="2"/>
  <c r="UPN174" i="2"/>
  <c r="UPO174" i="2"/>
  <c r="UPP174" i="2"/>
  <c r="UPQ174" i="2"/>
  <c r="UPR174" i="2"/>
  <c r="UPS174" i="2"/>
  <c r="UPT174" i="2"/>
  <c r="UPU174" i="2"/>
  <c r="UPV174" i="2"/>
  <c r="UPW174" i="2"/>
  <c r="UPX174" i="2"/>
  <c r="UPY174" i="2"/>
  <c r="UPZ174" i="2"/>
  <c r="UQA174" i="2"/>
  <c r="UQB174" i="2"/>
  <c r="UQC174" i="2"/>
  <c r="UQD174" i="2"/>
  <c r="UQE174" i="2"/>
  <c r="UQF174" i="2"/>
  <c r="UQG174" i="2"/>
  <c r="UQH174" i="2"/>
  <c r="UQI174" i="2"/>
  <c r="UQJ174" i="2"/>
  <c r="UQK174" i="2"/>
  <c r="UQL174" i="2"/>
  <c r="UQM174" i="2"/>
  <c r="UQN174" i="2"/>
  <c r="UQO174" i="2"/>
  <c r="UQP174" i="2"/>
  <c r="UQQ174" i="2"/>
  <c r="UQR174" i="2"/>
  <c r="UQS174" i="2"/>
  <c r="UQT174" i="2"/>
  <c r="UQU174" i="2"/>
  <c r="UQV174" i="2"/>
  <c r="UQW174" i="2"/>
  <c r="UQX174" i="2"/>
  <c r="UQY174" i="2"/>
  <c r="UQZ174" i="2"/>
  <c r="URA174" i="2"/>
  <c r="URB174" i="2"/>
  <c r="URC174" i="2"/>
  <c r="URD174" i="2"/>
  <c r="URE174" i="2"/>
  <c r="URF174" i="2"/>
  <c r="URG174" i="2"/>
  <c r="URH174" i="2"/>
  <c r="URI174" i="2"/>
  <c r="URJ174" i="2"/>
  <c r="URK174" i="2"/>
  <c r="URL174" i="2"/>
  <c r="URM174" i="2"/>
  <c r="URN174" i="2"/>
  <c r="URO174" i="2"/>
  <c r="URP174" i="2"/>
  <c r="URQ174" i="2"/>
  <c r="URR174" i="2"/>
  <c r="URS174" i="2"/>
  <c r="URT174" i="2"/>
  <c r="URU174" i="2"/>
  <c r="URV174" i="2"/>
  <c r="URW174" i="2"/>
  <c r="URX174" i="2"/>
  <c r="URY174" i="2"/>
  <c r="URZ174" i="2"/>
  <c r="USA174" i="2"/>
  <c r="USB174" i="2"/>
  <c r="USC174" i="2"/>
  <c r="USD174" i="2"/>
  <c r="USE174" i="2"/>
  <c r="USF174" i="2"/>
  <c r="USG174" i="2"/>
  <c r="USH174" i="2"/>
  <c r="USI174" i="2"/>
  <c r="USJ174" i="2"/>
  <c r="USK174" i="2"/>
  <c r="USL174" i="2"/>
  <c r="USM174" i="2"/>
  <c r="USN174" i="2"/>
  <c r="USO174" i="2"/>
  <c r="USP174" i="2"/>
  <c r="USQ174" i="2"/>
  <c r="USR174" i="2"/>
  <c r="USS174" i="2"/>
  <c r="UST174" i="2"/>
  <c r="USU174" i="2"/>
  <c r="USV174" i="2"/>
  <c r="USW174" i="2"/>
  <c r="USX174" i="2"/>
  <c r="USY174" i="2"/>
  <c r="USZ174" i="2"/>
  <c r="UTA174" i="2"/>
  <c r="UTB174" i="2"/>
  <c r="UTC174" i="2"/>
  <c r="UTD174" i="2"/>
  <c r="UTE174" i="2"/>
  <c r="UTF174" i="2"/>
  <c r="UTG174" i="2"/>
  <c r="UTH174" i="2"/>
  <c r="UTI174" i="2"/>
  <c r="UTJ174" i="2"/>
  <c r="UTK174" i="2"/>
  <c r="UTL174" i="2"/>
  <c r="UTM174" i="2"/>
  <c r="UTN174" i="2"/>
  <c r="UTO174" i="2"/>
  <c r="UTP174" i="2"/>
  <c r="UTQ174" i="2"/>
  <c r="UTR174" i="2"/>
  <c r="UTS174" i="2"/>
  <c r="UTT174" i="2"/>
  <c r="UTU174" i="2"/>
  <c r="UTV174" i="2"/>
  <c r="UTW174" i="2"/>
  <c r="UTX174" i="2"/>
  <c r="UTY174" i="2"/>
  <c r="UTZ174" i="2"/>
  <c r="UUA174" i="2"/>
  <c r="UUB174" i="2"/>
  <c r="UUC174" i="2"/>
  <c r="UUD174" i="2"/>
  <c r="UUE174" i="2"/>
  <c r="UUF174" i="2"/>
  <c r="UUG174" i="2"/>
  <c r="UUH174" i="2"/>
  <c r="UUI174" i="2"/>
  <c r="UUJ174" i="2"/>
  <c r="UUK174" i="2"/>
  <c r="UUL174" i="2"/>
  <c r="UUM174" i="2"/>
  <c r="UUN174" i="2"/>
  <c r="UUO174" i="2"/>
  <c r="UUP174" i="2"/>
  <c r="UUQ174" i="2"/>
  <c r="UUR174" i="2"/>
  <c r="UUS174" i="2"/>
  <c r="UUT174" i="2"/>
  <c r="UUU174" i="2"/>
  <c r="UUV174" i="2"/>
  <c r="UUW174" i="2"/>
  <c r="UUX174" i="2"/>
  <c r="UUY174" i="2"/>
  <c r="UUZ174" i="2"/>
  <c r="UVA174" i="2"/>
  <c r="UVB174" i="2"/>
  <c r="UVC174" i="2"/>
  <c r="UVD174" i="2"/>
  <c r="UVE174" i="2"/>
  <c r="UVF174" i="2"/>
  <c r="UVG174" i="2"/>
  <c r="UVH174" i="2"/>
  <c r="UVI174" i="2"/>
  <c r="UVJ174" i="2"/>
  <c r="UVK174" i="2"/>
  <c r="UVL174" i="2"/>
  <c r="UVM174" i="2"/>
  <c r="UVN174" i="2"/>
  <c r="UVO174" i="2"/>
  <c r="UVP174" i="2"/>
  <c r="UVQ174" i="2"/>
  <c r="UVR174" i="2"/>
  <c r="UVS174" i="2"/>
  <c r="UVT174" i="2"/>
  <c r="UVU174" i="2"/>
  <c r="UVV174" i="2"/>
  <c r="UVW174" i="2"/>
  <c r="UVX174" i="2"/>
  <c r="UVY174" i="2"/>
  <c r="UVZ174" i="2"/>
  <c r="UWA174" i="2"/>
  <c r="UWB174" i="2"/>
  <c r="UWC174" i="2"/>
  <c r="UWD174" i="2"/>
  <c r="UWE174" i="2"/>
  <c r="UWF174" i="2"/>
  <c r="UWG174" i="2"/>
  <c r="UWH174" i="2"/>
  <c r="UWI174" i="2"/>
  <c r="UWJ174" i="2"/>
  <c r="UWK174" i="2"/>
  <c r="UWL174" i="2"/>
  <c r="UWM174" i="2"/>
  <c r="UWN174" i="2"/>
  <c r="UWO174" i="2"/>
  <c r="UWP174" i="2"/>
  <c r="UWQ174" i="2"/>
  <c r="UWR174" i="2"/>
  <c r="UWS174" i="2"/>
  <c r="UWT174" i="2"/>
  <c r="UWU174" i="2"/>
  <c r="UWV174" i="2"/>
  <c r="UWW174" i="2"/>
  <c r="UWX174" i="2"/>
  <c r="UWY174" i="2"/>
  <c r="UWZ174" i="2"/>
  <c r="UXA174" i="2"/>
  <c r="UXB174" i="2"/>
  <c r="UXC174" i="2"/>
  <c r="UXD174" i="2"/>
  <c r="UXE174" i="2"/>
  <c r="UXF174" i="2"/>
  <c r="UXG174" i="2"/>
  <c r="UXH174" i="2"/>
  <c r="UXI174" i="2"/>
  <c r="UXJ174" i="2"/>
  <c r="UXK174" i="2"/>
  <c r="UXL174" i="2"/>
  <c r="UXM174" i="2"/>
  <c r="UXN174" i="2"/>
  <c r="UXO174" i="2"/>
  <c r="UXP174" i="2"/>
  <c r="UXQ174" i="2"/>
  <c r="UXR174" i="2"/>
  <c r="UXS174" i="2"/>
  <c r="UXT174" i="2"/>
  <c r="UXU174" i="2"/>
  <c r="UXV174" i="2"/>
  <c r="UXW174" i="2"/>
  <c r="UXX174" i="2"/>
  <c r="UXY174" i="2"/>
  <c r="UXZ174" i="2"/>
  <c r="UYA174" i="2"/>
  <c r="UYB174" i="2"/>
  <c r="UYC174" i="2"/>
  <c r="UYD174" i="2"/>
  <c r="UYE174" i="2"/>
  <c r="UYF174" i="2"/>
  <c r="UYG174" i="2"/>
  <c r="UYH174" i="2"/>
  <c r="UYI174" i="2"/>
  <c r="UYJ174" i="2"/>
  <c r="UYK174" i="2"/>
  <c r="UYL174" i="2"/>
  <c r="UYM174" i="2"/>
  <c r="UYN174" i="2"/>
  <c r="UYO174" i="2"/>
  <c r="UYP174" i="2"/>
  <c r="UYQ174" i="2"/>
  <c r="UYR174" i="2"/>
  <c r="UYS174" i="2"/>
  <c r="UYT174" i="2"/>
  <c r="UYU174" i="2"/>
  <c r="UYV174" i="2"/>
  <c r="UYW174" i="2"/>
  <c r="UYX174" i="2"/>
  <c r="UYY174" i="2"/>
  <c r="UYZ174" i="2"/>
  <c r="UZA174" i="2"/>
  <c r="UZB174" i="2"/>
  <c r="UZC174" i="2"/>
  <c r="UZD174" i="2"/>
  <c r="UZE174" i="2"/>
  <c r="UZF174" i="2"/>
  <c r="UZG174" i="2"/>
  <c r="UZH174" i="2"/>
  <c r="UZI174" i="2"/>
  <c r="UZJ174" i="2"/>
  <c r="UZK174" i="2"/>
  <c r="UZL174" i="2"/>
  <c r="UZM174" i="2"/>
  <c r="UZN174" i="2"/>
  <c r="UZO174" i="2"/>
  <c r="UZP174" i="2"/>
  <c r="UZQ174" i="2"/>
  <c r="UZR174" i="2"/>
  <c r="UZS174" i="2"/>
  <c r="UZT174" i="2"/>
  <c r="UZU174" i="2"/>
  <c r="UZV174" i="2"/>
  <c r="UZW174" i="2"/>
  <c r="UZX174" i="2"/>
  <c r="UZY174" i="2"/>
  <c r="UZZ174" i="2"/>
  <c r="VAA174" i="2"/>
  <c r="VAB174" i="2"/>
  <c r="VAC174" i="2"/>
  <c r="VAD174" i="2"/>
  <c r="VAE174" i="2"/>
  <c r="VAF174" i="2"/>
  <c r="VAG174" i="2"/>
  <c r="VAH174" i="2"/>
  <c r="VAI174" i="2"/>
  <c r="VAJ174" i="2"/>
  <c r="VAK174" i="2"/>
  <c r="VAL174" i="2"/>
  <c r="VAM174" i="2"/>
  <c r="VAN174" i="2"/>
  <c r="VAO174" i="2"/>
  <c r="VAP174" i="2"/>
  <c r="VAQ174" i="2"/>
  <c r="VAR174" i="2"/>
  <c r="VAS174" i="2"/>
  <c r="VAT174" i="2"/>
  <c r="VAU174" i="2"/>
  <c r="VAV174" i="2"/>
  <c r="VAW174" i="2"/>
  <c r="VAX174" i="2"/>
  <c r="VAY174" i="2"/>
  <c r="VAZ174" i="2"/>
  <c r="VBA174" i="2"/>
  <c r="VBB174" i="2"/>
  <c r="VBC174" i="2"/>
  <c r="VBD174" i="2"/>
  <c r="VBE174" i="2"/>
  <c r="VBF174" i="2"/>
  <c r="VBG174" i="2"/>
  <c r="VBH174" i="2"/>
  <c r="VBI174" i="2"/>
  <c r="VBJ174" i="2"/>
  <c r="VBK174" i="2"/>
  <c r="VBL174" i="2"/>
  <c r="VBM174" i="2"/>
  <c r="VBN174" i="2"/>
  <c r="VBO174" i="2"/>
  <c r="VBP174" i="2"/>
  <c r="VBQ174" i="2"/>
  <c r="VBR174" i="2"/>
  <c r="VBS174" i="2"/>
  <c r="VBT174" i="2"/>
  <c r="VBU174" i="2"/>
  <c r="VBV174" i="2"/>
  <c r="VBW174" i="2"/>
  <c r="VBX174" i="2"/>
  <c r="VBY174" i="2"/>
  <c r="VBZ174" i="2"/>
  <c r="VCA174" i="2"/>
  <c r="VCB174" i="2"/>
  <c r="VCC174" i="2"/>
  <c r="VCD174" i="2"/>
  <c r="VCE174" i="2"/>
  <c r="VCF174" i="2"/>
  <c r="VCG174" i="2"/>
  <c r="VCH174" i="2"/>
  <c r="VCI174" i="2"/>
  <c r="VCJ174" i="2"/>
  <c r="VCK174" i="2"/>
  <c r="VCL174" i="2"/>
  <c r="VCM174" i="2"/>
  <c r="VCN174" i="2"/>
  <c r="VCO174" i="2"/>
  <c r="VCP174" i="2"/>
  <c r="VCQ174" i="2"/>
  <c r="VCR174" i="2"/>
  <c r="VCS174" i="2"/>
  <c r="VCT174" i="2"/>
  <c r="VCU174" i="2"/>
  <c r="VCV174" i="2"/>
  <c r="VCW174" i="2"/>
  <c r="VCX174" i="2"/>
  <c r="VCY174" i="2"/>
  <c r="VCZ174" i="2"/>
  <c r="VDA174" i="2"/>
  <c r="VDB174" i="2"/>
  <c r="VDC174" i="2"/>
  <c r="VDD174" i="2"/>
  <c r="VDE174" i="2"/>
  <c r="VDF174" i="2"/>
  <c r="VDG174" i="2"/>
  <c r="VDH174" i="2"/>
  <c r="VDI174" i="2"/>
  <c r="VDJ174" i="2"/>
  <c r="VDK174" i="2"/>
  <c r="VDL174" i="2"/>
  <c r="VDM174" i="2"/>
  <c r="VDN174" i="2"/>
  <c r="VDO174" i="2"/>
  <c r="VDP174" i="2"/>
  <c r="VDQ174" i="2"/>
  <c r="VDR174" i="2"/>
  <c r="VDS174" i="2"/>
  <c r="VDT174" i="2"/>
  <c r="VDU174" i="2"/>
  <c r="VDV174" i="2"/>
  <c r="VDW174" i="2"/>
  <c r="VDX174" i="2"/>
  <c r="VDY174" i="2"/>
  <c r="VDZ174" i="2"/>
  <c r="VEA174" i="2"/>
  <c r="VEB174" i="2"/>
  <c r="VEC174" i="2"/>
  <c r="VED174" i="2"/>
  <c r="VEE174" i="2"/>
  <c r="VEF174" i="2"/>
  <c r="VEG174" i="2"/>
  <c r="VEH174" i="2"/>
  <c r="VEI174" i="2"/>
  <c r="VEJ174" i="2"/>
  <c r="VEK174" i="2"/>
  <c r="VEL174" i="2"/>
  <c r="VEM174" i="2"/>
  <c r="VEN174" i="2"/>
  <c r="VEO174" i="2"/>
  <c r="VEP174" i="2"/>
  <c r="VEQ174" i="2"/>
  <c r="VER174" i="2"/>
  <c r="VES174" i="2"/>
  <c r="VET174" i="2"/>
  <c r="VEU174" i="2"/>
  <c r="VEV174" i="2"/>
  <c r="VEW174" i="2"/>
  <c r="VEX174" i="2"/>
  <c r="VEY174" i="2"/>
  <c r="VEZ174" i="2"/>
  <c r="VFA174" i="2"/>
  <c r="VFB174" i="2"/>
  <c r="VFC174" i="2"/>
  <c r="VFD174" i="2"/>
  <c r="VFE174" i="2"/>
  <c r="VFF174" i="2"/>
  <c r="VFG174" i="2"/>
  <c r="VFH174" i="2"/>
  <c r="VFI174" i="2"/>
  <c r="VFJ174" i="2"/>
  <c r="VFK174" i="2"/>
  <c r="VFL174" i="2"/>
  <c r="VFM174" i="2"/>
  <c r="VFN174" i="2"/>
  <c r="VFO174" i="2"/>
  <c r="VFP174" i="2"/>
  <c r="VFQ174" i="2"/>
  <c r="VFR174" i="2"/>
  <c r="VFS174" i="2"/>
  <c r="VFT174" i="2"/>
  <c r="VFU174" i="2"/>
  <c r="VFV174" i="2"/>
  <c r="VFW174" i="2"/>
  <c r="VFX174" i="2"/>
  <c r="VFY174" i="2"/>
  <c r="VFZ174" i="2"/>
  <c r="VGA174" i="2"/>
  <c r="VGB174" i="2"/>
  <c r="VGC174" i="2"/>
  <c r="VGD174" i="2"/>
  <c r="VGE174" i="2"/>
  <c r="VGF174" i="2"/>
  <c r="VGG174" i="2"/>
  <c r="VGH174" i="2"/>
  <c r="VGI174" i="2"/>
  <c r="VGJ174" i="2"/>
  <c r="VGK174" i="2"/>
  <c r="VGL174" i="2"/>
  <c r="VGM174" i="2"/>
  <c r="VGN174" i="2"/>
  <c r="VGO174" i="2"/>
  <c r="VGP174" i="2"/>
  <c r="VGQ174" i="2"/>
  <c r="VGR174" i="2"/>
  <c r="VGS174" i="2"/>
  <c r="VGT174" i="2"/>
  <c r="VGU174" i="2"/>
  <c r="VGV174" i="2"/>
  <c r="VGW174" i="2"/>
  <c r="VGX174" i="2"/>
  <c r="VGY174" i="2"/>
  <c r="VGZ174" i="2"/>
  <c r="VHA174" i="2"/>
  <c r="VHB174" i="2"/>
  <c r="VHC174" i="2"/>
  <c r="VHD174" i="2"/>
  <c r="VHE174" i="2"/>
  <c r="VHF174" i="2"/>
  <c r="VHG174" i="2"/>
  <c r="VHH174" i="2"/>
  <c r="VHI174" i="2"/>
  <c r="VHJ174" i="2"/>
  <c r="VHK174" i="2"/>
  <c r="VHL174" i="2"/>
  <c r="VHM174" i="2"/>
  <c r="VHN174" i="2"/>
  <c r="VHO174" i="2"/>
  <c r="VHP174" i="2"/>
  <c r="VHQ174" i="2"/>
  <c r="VHR174" i="2"/>
  <c r="VHS174" i="2"/>
  <c r="VHT174" i="2"/>
  <c r="VHU174" i="2"/>
  <c r="VHV174" i="2"/>
  <c r="VHW174" i="2"/>
  <c r="VHX174" i="2"/>
  <c r="VHY174" i="2"/>
  <c r="VHZ174" i="2"/>
  <c r="VIA174" i="2"/>
  <c r="VIB174" i="2"/>
  <c r="VIC174" i="2"/>
  <c r="VID174" i="2"/>
  <c r="VIE174" i="2"/>
  <c r="VIF174" i="2"/>
  <c r="VIG174" i="2"/>
  <c r="VIH174" i="2"/>
  <c r="VII174" i="2"/>
  <c r="VIJ174" i="2"/>
  <c r="VIK174" i="2"/>
  <c r="VIL174" i="2"/>
  <c r="VIM174" i="2"/>
  <c r="VIN174" i="2"/>
  <c r="VIO174" i="2"/>
  <c r="VIP174" i="2"/>
  <c r="VIQ174" i="2"/>
  <c r="VIR174" i="2"/>
  <c r="VIS174" i="2"/>
  <c r="VIT174" i="2"/>
  <c r="VIU174" i="2"/>
  <c r="VIV174" i="2"/>
  <c r="VIW174" i="2"/>
  <c r="VIX174" i="2"/>
  <c r="VIY174" i="2"/>
  <c r="VIZ174" i="2"/>
  <c r="VJA174" i="2"/>
  <c r="VJB174" i="2"/>
  <c r="VJC174" i="2"/>
  <c r="VJD174" i="2"/>
  <c r="VJE174" i="2"/>
  <c r="VJF174" i="2"/>
  <c r="VJG174" i="2"/>
  <c r="VJH174" i="2"/>
  <c r="VJI174" i="2"/>
  <c r="VJJ174" i="2"/>
  <c r="VJK174" i="2"/>
  <c r="VJL174" i="2"/>
  <c r="VJM174" i="2"/>
  <c r="VJN174" i="2"/>
  <c r="VJO174" i="2"/>
  <c r="VJP174" i="2"/>
  <c r="VJQ174" i="2"/>
  <c r="VJR174" i="2"/>
  <c r="VJS174" i="2"/>
  <c r="VJT174" i="2"/>
  <c r="VJU174" i="2"/>
  <c r="VJV174" i="2"/>
  <c r="VJW174" i="2"/>
  <c r="VJX174" i="2"/>
  <c r="VJY174" i="2"/>
  <c r="VJZ174" i="2"/>
  <c r="VKA174" i="2"/>
  <c r="VKB174" i="2"/>
  <c r="VKC174" i="2"/>
  <c r="VKD174" i="2"/>
  <c r="VKE174" i="2"/>
  <c r="VKF174" i="2"/>
  <c r="VKG174" i="2"/>
  <c r="VKH174" i="2"/>
  <c r="VKI174" i="2"/>
  <c r="VKJ174" i="2"/>
  <c r="VKK174" i="2"/>
  <c r="VKL174" i="2"/>
  <c r="VKM174" i="2"/>
  <c r="VKN174" i="2"/>
  <c r="VKO174" i="2"/>
  <c r="VKP174" i="2"/>
  <c r="VKQ174" i="2"/>
  <c r="VKR174" i="2"/>
  <c r="VKS174" i="2"/>
  <c r="VKT174" i="2"/>
  <c r="VKU174" i="2"/>
  <c r="VKV174" i="2"/>
  <c r="VKW174" i="2"/>
  <c r="VKX174" i="2"/>
  <c r="VKY174" i="2"/>
  <c r="VKZ174" i="2"/>
  <c r="VLA174" i="2"/>
  <c r="VLB174" i="2"/>
  <c r="VLC174" i="2"/>
  <c r="VLD174" i="2"/>
  <c r="VLE174" i="2"/>
  <c r="VLF174" i="2"/>
  <c r="VLG174" i="2"/>
  <c r="VLH174" i="2"/>
  <c r="VLI174" i="2"/>
  <c r="VLJ174" i="2"/>
  <c r="VLK174" i="2"/>
  <c r="VLL174" i="2"/>
  <c r="VLM174" i="2"/>
  <c r="VLN174" i="2"/>
  <c r="VLO174" i="2"/>
  <c r="VLP174" i="2"/>
  <c r="VLQ174" i="2"/>
  <c r="VLR174" i="2"/>
  <c r="VLS174" i="2"/>
  <c r="VLT174" i="2"/>
  <c r="VLU174" i="2"/>
  <c r="VLV174" i="2"/>
  <c r="VLW174" i="2"/>
  <c r="VLX174" i="2"/>
  <c r="VLY174" i="2"/>
  <c r="VLZ174" i="2"/>
  <c r="VMA174" i="2"/>
  <c r="VMB174" i="2"/>
  <c r="VMC174" i="2"/>
  <c r="VMD174" i="2"/>
  <c r="VME174" i="2"/>
  <c r="VMF174" i="2"/>
  <c r="VMG174" i="2"/>
  <c r="VMH174" i="2"/>
  <c r="VMI174" i="2"/>
  <c r="VMJ174" i="2"/>
  <c r="VMK174" i="2"/>
  <c r="VML174" i="2"/>
  <c r="VMM174" i="2"/>
  <c r="VMN174" i="2"/>
  <c r="VMO174" i="2"/>
  <c r="VMP174" i="2"/>
  <c r="VMQ174" i="2"/>
  <c r="VMR174" i="2"/>
  <c r="VMS174" i="2"/>
  <c r="VMT174" i="2"/>
  <c r="VMU174" i="2"/>
  <c r="VMV174" i="2"/>
  <c r="VMW174" i="2"/>
  <c r="VMX174" i="2"/>
  <c r="VMY174" i="2"/>
  <c r="VMZ174" i="2"/>
  <c r="VNA174" i="2"/>
  <c r="VNB174" i="2"/>
  <c r="VNC174" i="2"/>
  <c r="VND174" i="2"/>
  <c r="VNE174" i="2"/>
  <c r="VNF174" i="2"/>
  <c r="VNG174" i="2"/>
  <c r="VNH174" i="2"/>
  <c r="VNI174" i="2"/>
  <c r="VNJ174" i="2"/>
  <c r="VNK174" i="2"/>
  <c r="VNL174" i="2"/>
  <c r="VNM174" i="2"/>
  <c r="VNN174" i="2"/>
  <c r="VNO174" i="2"/>
  <c r="VNP174" i="2"/>
  <c r="VNQ174" i="2"/>
  <c r="VNR174" i="2"/>
  <c r="VNS174" i="2"/>
  <c r="VNT174" i="2"/>
  <c r="VNU174" i="2"/>
  <c r="VNV174" i="2"/>
  <c r="VNW174" i="2"/>
  <c r="VNX174" i="2"/>
  <c r="VNY174" i="2"/>
  <c r="VNZ174" i="2"/>
  <c r="VOA174" i="2"/>
  <c r="VOB174" i="2"/>
  <c r="VOC174" i="2"/>
  <c r="VOD174" i="2"/>
  <c r="VOE174" i="2"/>
  <c r="VOF174" i="2"/>
  <c r="VOG174" i="2"/>
  <c r="VOH174" i="2"/>
  <c r="VOI174" i="2"/>
  <c r="VOJ174" i="2"/>
  <c r="VOK174" i="2"/>
  <c r="VOL174" i="2"/>
  <c r="VOM174" i="2"/>
  <c r="VON174" i="2"/>
  <c r="VOO174" i="2"/>
  <c r="VOP174" i="2"/>
  <c r="VOQ174" i="2"/>
  <c r="VOR174" i="2"/>
  <c r="VOS174" i="2"/>
  <c r="VOT174" i="2"/>
  <c r="VOU174" i="2"/>
  <c r="VOV174" i="2"/>
  <c r="VOW174" i="2"/>
  <c r="VOX174" i="2"/>
  <c r="VOY174" i="2"/>
  <c r="VOZ174" i="2"/>
  <c r="VPA174" i="2"/>
  <c r="VPB174" i="2"/>
  <c r="VPC174" i="2"/>
  <c r="VPD174" i="2"/>
  <c r="VPE174" i="2"/>
  <c r="VPF174" i="2"/>
  <c r="VPG174" i="2"/>
  <c r="VPH174" i="2"/>
  <c r="VPI174" i="2"/>
  <c r="VPJ174" i="2"/>
  <c r="VPK174" i="2"/>
  <c r="VPL174" i="2"/>
  <c r="VPM174" i="2"/>
  <c r="VPN174" i="2"/>
  <c r="VPO174" i="2"/>
  <c r="VPP174" i="2"/>
  <c r="VPQ174" i="2"/>
  <c r="VPR174" i="2"/>
  <c r="VPS174" i="2"/>
  <c r="VPT174" i="2"/>
  <c r="VPU174" i="2"/>
  <c r="VPV174" i="2"/>
  <c r="VPW174" i="2"/>
  <c r="VPX174" i="2"/>
  <c r="VPY174" i="2"/>
  <c r="VPZ174" i="2"/>
  <c r="VQA174" i="2"/>
  <c r="VQB174" i="2"/>
  <c r="VQC174" i="2"/>
  <c r="VQD174" i="2"/>
  <c r="VQE174" i="2"/>
  <c r="VQF174" i="2"/>
  <c r="VQG174" i="2"/>
  <c r="VQH174" i="2"/>
  <c r="VQI174" i="2"/>
  <c r="VQJ174" i="2"/>
  <c r="VQK174" i="2"/>
  <c r="VQL174" i="2"/>
  <c r="VQM174" i="2"/>
  <c r="VQN174" i="2"/>
  <c r="VQO174" i="2"/>
  <c r="VQP174" i="2"/>
  <c r="VQQ174" i="2"/>
  <c r="VQR174" i="2"/>
  <c r="VQS174" i="2"/>
  <c r="VQT174" i="2"/>
  <c r="VQU174" i="2"/>
  <c r="VQV174" i="2"/>
  <c r="VQW174" i="2"/>
  <c r="VQX174" i="2"/>
  <c r="VQY174" i="2"/>
  <c r="VQZ174" i="2"/>
  <c r="VRA174" i="2"/>
  <c r="VRB174" i="2"/>
  <c r="VRC174" i="2"/>
  <c r="VRD174" i="2"/>
  <c r="VRE174" i="2"/>
  <c r="VRF174" i="2"/>
  <c r="VRG174" i="2"/>
  <c r="VRH174" i="2"/>
  <c r="VRI174" i="2"/>
  <c r="VRJ174" i="2"/>
  <c r="VRK174" i="2"/>
  <c r="VRL174" i="2"/>
  <c r="VRM174" i="2"/>
  <c r="VRN174" i="2"/>
  <c r="VRO174" i="2"/>
  <c r="VRP174" i="2"/>
  <c r="VRQ174" i="2"/>
  <c r="VRR174" i="2"/>
  <c r="VRS174" i="2"/>
  <c r="VRT174" i="2"/>
  <c r="VRU174" i="2"/>
  <c r="VRV174" i="2"/>
  <c r="VRW174" i="2"/>
  <c r="VRX174" i="2"/>
  <c r="VRY174" i="2"/>
  <c r="VRZ174" i="2"/>
  <c r="VSA174" i="2"/>
  <c r="VSB174" i="2"/>
  <c r="VSC174" i="2"/>
  <c r="VSD174" i="2"/>
  <c r="VSE174" i="2"/>
  <c r="VSF174" i="2"/>
  <c r="VSG174" i="2"/>
  <c r="VSH174" i="2"/>
  <c r="VSI174" i="2"/>
  <c r="VSJ174" i="2"/>
  <c r="VSK174" i="2"/>
  <c r="VSL174" i="2"/>
  <c r="VSM174" i="2"/>
  <c r="VSN174" i="2"/>
  <c r="VSO174" i="2"/>
  <c r="VSP174" i="2"/>
  <c r="VSQ174" i="2"/>
  <c r="VSR174" i="2"/>
  <c r="VSS174" i="2"/>
  <c r="VST174" i="2"/>
  <c r="VSU174" i="2"/>
  <c r="VSV174" i="2"/>
  <c r="VSW174" i="2"/>
  <c r="VSX174" i="2"/>
  <c r="VSY174" i="2"/>
  <c r="VSZ174" i="2"/>
  <c r="VTA174" i="2"/>
  <c r="VTB174" i="2"/>
  <c r="VTC174" i="2"/>
  <c r="VTD174" i="2"/>
  <c r="VTE174" i="2"/>
  <c r="VTF174" i="2"/>
  <c r="VTG174" i="2"/>
  <c r="VTH174" i="2"/>
  <c r="VTI174" i="2"/>
  <c r="VTJ174" i="2"/>
  <c r="VTK174" i="2"/>
  <c r="VTL174" i="2"/>
  <c r="VTM174" i="2"/>
  <c r="VTN174" i="2"/>
  <c r="VTO174" i="2"/>
  <c r="VTP174" i="2"/>
  <c r="VTQ174" i="2"/>
  <c r="VTR174" i="2"/>
  <c r="VTS174" i="2"/>
  <c r="VTT174" i="2"/>
  <c r="VTU174" i="2"/>
  <c r="VTV174" i="2"/>
  <c r="VTW174" i="2"/>
  <c r="VTX174" i="2"/>
  <c r="VTY174" i="2"/>
  <c r="VTZ174" i="2"/>
  <c r="VUA174" i="2"/>
  <c r="VUB174" i="2"/>
  <c r="VUC174" i="2"/>
  <c r="VUD174" i="2"/>
  <c r="VUE174" i="2"/>
  <c r="VUF174" i="2"/>
  <c r="VUG174" i="2"/>
  <c r="VUH174" i="2"/>
  <c r="VUI174" i="2"/>
  <c r="VUJ174" i="2"/>
  <c r="VUK174" i="2"/>
  <c r="VUL174" i="2"/>
  <c r="VUM174" i="2"/>
  <c r="VUN174" i="2"/>
  <c r="VUO174" i="2"/>
  <c r="VUP174" i="2"/>
  <c r="VUQ174" i="2"/>
  <c r="VUR174" i="2"/>
  <c r="VUS174" i="2"/>
  <c r="VUT174" i="2"/>
  <c r="VUU174" i="2"/>
  <c r="VUV174" i="2"/>
  <c r="VUW174" i="2"/>
  <c r="VUX174" i="2"/>
  <c r="VUY174" i="2"/>
  <c r="VUZ174" i="2"/>
  <c r="VVA174" i="2"/>
  <c r="VVB174" i="2"/>
  <c r="VVC174" i="2"/>
  <c r="VVD174" i="2"/>
  <c r="VVE174" i="2"/>
  <c r="VVF174" i="2"/>
  <c r="VVG174" i="2"/>
  <c r="VVH174" i="2"/>
  <c r="VVI174" i="2"/>
  <c r="VVJ174" i="2"/>
  <c r="VVK174" i="2"/>
  <c r="VVL174" i="2"/>
  <c r="VVM174" i="2"/>
  <c r="VVN174" i="2"/>
  <c r="VVO174" i="2"/>
  <c r="VVP174" i="2"/>
  <c r="VVQ174" i="2"/>
  <c r="VVR174" i="2"/>
  <c r="VVS174" i="2"/>
  <c r="VVT174" i="2"/>
  <c r="VVU174" i="2"/>
  <c r="VVV174" i="2"/>
  <c r="VVW174" i="2"/>
  <c r="VVX174" i="2"/>
  <c r="VVY174" i="2"/>
  <c r="VVZ174" i="2"/>
  <c r="VWA174" i="2"/>
  <c r="VWB174" i="2"/>
  <c r="VWC174" i="2"/>
  <c r="VWD174" i="2"/>
  <c r="VWE174" i="2"/>
  <c r="VWF174" i="2"/>
  <c r="VWG174" i="2"/>
  <c r="VWH174" i="2"/>
  <c r="VWI174" i="2"/>
  <c r="VWJ174" i="2"/>
  <c r="VWK174" i="2"/>
  <c r="VWL174" i="2"/>
  <c r="VWM174" i="2"/>
  <c r="VWN174" i="2"/>
  <c r="VWO174" i="2"/>
  <c r="VWP174" i="2"/>
  <c r="VWQ174" i="2"/>
  <c r="VWR174" i="2"/>
  <c r="VWS174" i="2"/>
  <c r="VWT174" i="2"/>
  <c r="VWU174" i="2"/>
  <c r="VWV174" i="2"/>
  <c r="VWW174" i="2"/>
  <c r="VWX174" i="2"/>
  <c r="VWY174" i="2"/>
  <c r="VWZ174" i="2"/>
  <c r="VXA174" i="2"/>
  <c r="VXB174" i="2"/>
  <c r="VXC174" i="2"/>
  <c r="VXD174" i="2"/>
  <c r="VXE174" i="2"/>
  <c r="VXF174" i="2"/>
  <c r="VXG174" i="2"/>
  <c r="VXH174" i="2"/>
  <c r="VXI174" i="2"/>
  <c r="VXJ174" i="2"/>
  <c r="VXK174" i="2"/>
  <c r="VXL174" i="2"/>
  <c r="VXM174" i="2"/>
  <c r="VXN174" i="2"/>
  <c r="VXO174" i="2"/>
  <c r="VXP174" i="2"/>
  <c r="VXQ174" i="2"/>
  <c r="VXR174" i="2"/>
  <c r="VXS174" i="2"/>
  <c r="VXT174" i="2"/>
  <c r="VXU174" i="2"/>
  <c r="VXV174" i="2"/>
  <c r="VXW174" i="2"/>
  <c r="VXX174" i="2"/>
  <c r="VXY174" i="2"/>
  <c r="VXZ174" i="2"/>
  <c r="VYA174" i="2"/>
  <c r="VYB174" i="2"/>
  <c r="VYC174" i="2"/>
  <c r="VYD174" i="2"/>
  <c r="VYE174" i="2"/>
  <c r="VYF174" i="2"/>
  <c r="VYG174" i="2"/>
  <c r="VYH174" i="2"/>
  <c r="VYI174" i="2"/>
  <c r="VYJ174" i="2"/>
  <c r="VYK174" i="2"/>
  <c r="VYL174" i="2"/>
  <c r="VYM174" i="2"/>
  <c r="VYN174" i="2"/>
  <c r="VYO174" i="2"/>
  <c r="VYP174" i="2"/>
  <c r="VYQ174" i="2"/>
  <c r="VYR174" i="2"/>
  <c r="VYS174" i="2"/>
  <c r="VYT174" i="2"/>
  <c r="VYU174" i="2"/>
  <c r="VYV174" i="2"/>
  <c r="VYW174" i="2"/>
  <c r="VYX174" i="2"/>
  <c r="VYY174" i="2"/>
  <c r="VYZ174" i="2"/>
  <c r="VZA174" i="2"/>
  <c r="VZB174" i="2"/>
  <c r="VZC174" i="2"/>
  <c r="VZD174" i="2"/>
  <c r="VZE174" i="2"/>
  <c r="VZF174" i="2"/>
  <c r="VZG174" i="2"/>
  <c r="VZH174" i="2"/>
  <c r="VZI174" i="2"/>
  <c r="VZJ174" i="2"/>
  <c r="VZK174" i="2"/>
  <c r="VZL174" i="2"/>
  <c r="VZM174" i="2"/>
  <c r="VZN174" i="2"/>
  <c r="VZO174" i="2"/>
  <c r="VZP174" i="2"/>
  <c r="VZQ174" i="2"/>
  <c r="VZR174" i="2"/>
  <c r="VZS174" i="2"/>
  <c r="VZT174" i="2"/>
  <c r="VZU174" i="2"/>
  <c r="VZV174" i="2"/>
  <c r="VZW174" i="2"/>
  <c r="VZX174" i="2"/>
  <c r="VZY174" i="2"/>
  <c r="VZZ174" i="2"/>
  <c r="WAA174" i="2"/>
  <c r="WAB174" i="2"/>
  <c r="WAC174" i="2"/>
  <c r="WAD174" i="2"/>
  <c r="WAE174" i="2"/>
  <c r="WAF174" i="2"/>
  <c r="WAG174" i="2"/>
  <c r="WAH174" i="2"/>
  <c r="WAI174" i="2"/>
  <c r="WAJ174" i="2"/>
  <c r="WAK174" i="2"/>
  <c r="WAL174" i="2"/>
  <c r="WAM174" i="2"/>
  <c r="WAN174" i="2"/>
  <c r="WAO174" i="2"/>
  <c r="WAP174" i="2"/>
  <c r="WAQ174" i="2"/>
  <c r="WAR174" i="2"/>
  <c r="WAS174" i="2"/>
  <c r="WAT174" i="2"/>
  <c r="WAU174" i="2"/>
  <c r="WAV174" i="2"/>
  <c r="WAW174" i="2"/>
  <c r="WAX174" i="2"/>
  <c r="WAY174" i="2"/>
  <c r="WAZ174" i="2"/>
  <c r="WBA174" i="2"/>
  <c r="WBB174" i="2"/>
  <c r="WBC174" i="2"/>
  <c r="WBD174" i="2"/>
  <c r="WBE174" i="2"/>
  <c r="WBF174" i="2"/>
  <c r="WBG174" i="2"/>
  <c r="WBH174" i="2"/>
  <c r="WBI174" i="2"/>
  <c r="WBJ174" i="2"/>
  <c r="WBK174" i="2"/>
  <c r="WBL174" i="2"/>
  <c r="WBM174" i="2"/>
  <c r="WBN174" i="2"/>
  <c r="WBO174" i="2"/>
  <c r="WBP174" i="2"/>
  <c r="WBQ174" i="2"/>
  <c r="WBR174" i="2"/>
  <c r="WBS174" i="2"/>
  <c r="WBT174" i="2"/>
  <c r="WBU174" i="2"/>
  <c r="WBV174" i="2"/>
  <c r="WBW174" i="2"/>
  <c r="WBX174" i="2"/>
  <c r="WBY174" i="2"/>
  <c r="WBZ174" i="2"/>
  <c r="WCA174" i="2"/>
  <c r="WCB174" i="2"/>
  <c r="WCC174" i="2"/>
  <c r="WCD174" i="2"/>
  <c r="WCE174" i="2"/>
  <c r="WCF174" i="2"/>
  <c r="WCG174" i="2"/>
  <c r="WCH174" i="2"/>
  <c r="WCI174" i="2"/>
  <c r="WCJ174" i="2"/>
  <c r="WCK174" i="2"/>
  <c r="WCL174" i="2"/>
  <c r="WCM174" i="2"/>
  <c r="WCN174" i="2"/>
  <c r="WCO174" i="2"/>
  <c r="WCP174" i="2"/>
  <c r="WCQ174" i="2"/>
  <c r="WCR174" i="2"/>
  <c r="WCS174" i="2"/>
  <c r="WCT174" i="2"/>
  <c r="WCU174" i="2"/>
  <c r="WCV174" i="2"/>
  <c r="WCW174" i="2"/>
  <c r="WCX174" i="2"/>
  <c r="WCY174" i="2"/>
  <c r="WCZ174" i="2"/>
  <c r="WDA174" i="2"/>
  <c r="WDB174" i="2"/>
  <c r="WDC174" i="2"/>
  <c r="WDD174" i="2"/>
  <c r="WDE174" i="2"/>
  <c r="WDF174" i="2"/>
  <c r="WDG174" i="2"/>
  <c r="WDH174" i="2"/>
  <c r="WDI174" i="2"/>
  <c r="WDJ174" i="2"/>
  <c r="WDK174" i="2"/>
  <c r="WDL174" i="2"/>
  <c r="WDM174" i="2"/>
  <c r="WDN174" i="2"/>
  <c r="WDO174" i="2"/>
  <c r="WDP174" i="2"/>
  <c r="WDQ174" i="2"/>
  <c r="WDR174" i="2"/>
  <c r="WDS174" i="2"/>
  <c r="WDT174" i="2"/>
  <c r="WDU174" i="2"/>
  <c r="WDV174" i="2"/>
  <c r="WDW174" i="2"/>
  <c r="WDX174" i="2"/>
  <c r="WDY174" i="2"/>
  <c r="WDZ174" i="2"/>
  <c r="WEA174" i="2"/>
  <c r="WEB174" i="2"/>
  <c r="WEC174" i="2"/>
  <c r="WED174" i="2"/>
  <c r="WEE174" i="2"/>
  <c r="WEF174" i="2"/>
  <c r="WEG174" i="2"/>
  <c r="WEH174" i="2"/>
  <c r="WEI174" i="2"/>
  <c r="WEJ174" i="2"/>
  <c r="WEK174" i="2"/>
  <c r="WEL174" i="2"/>
  <c r="WEM174" i="2"/>
  <c r="WEN174" i="2"/>
  <c r="WEO174" i="2"/>
  <c r="WEP174" i="2"/>
  <c r="WEQ174" i="2"/>
  <c r="WER174" i="2"/>
  <c r="WES174" i="2"/>
  <c r="WET174" i="2"/>
  <c r="WEU174" i="2"/>
  <c r="WEV174" i="2"/>
  <c r="WEW174" i="2"/>
  <c r="WEX174" i="2"/>
  <c r="WEY174" i="2"/>
  <c r="WEZ174" i="2"/>
  <c r="WFA174" i="2"/>
  <c r="WFB174" i="2"/>
  <c r="WFC174" i="2"/>
  <c r="WFD174" i="2"/>
  <c r="WFE174" i="2"/>
  <c r="WFF174" i="2"/>
  <c r="WFG174" i="2"/>
  <c r="WFH174" i="2"/>
  <c r="WFI174" i="2"/>
  <c r="WFJ174" i="2"/>
  <c r="WFK174" i="2"/>
  <c r="WFL174" i="2"/>
  <c r="WFM174" i="2"/>
  <c r="WFN174" i="2"/>
  <c r="WFO174" i="2"/>
  <c r="WFP174" i="2"/>
  <c r="WFQ174" i="2"/>
  <c r="WFR174" i="2"/>
  <c r="WFS174" i="2"/>
  <c r="WFT174" i="2"/>
  <c r="WFU174" i="2"/>
  <c r="WFV174" i="2"/>
  <c r="WFW174" i="2"/>
  <c r="WFX174" i="2"/>
  <c r="WFY174" i="2"/>
  <c r="WFZ174" i="2"/>
  <c r="WGA174" i="2"/>
  <c r="WGB174" i="2"/>
  <c r="WGC174" i="2"/>
  <c r="WGD174" i="2"/>
  <c r="WGE174" i="2"/>
  <c r="WGF174" i="2"/>
  <c r="WGG174" i="2"/>
  <c r="WGH174" i="2"/>
  <c r="WGI174" i="2"/>
  <c r="WGJ174" i="2"/>
  <c r="WGK174" i="2"/>
  <c r="WGL174" i="2"/>
  <c r="WGM174" i="2"/>
  <c r="WGN174" i="2"/>
  <c r="WGO174" i="2"/>
  <c r="WGP174" i="2"/>
  <c r="WGQ174" i="2"/>
  <c r="WGR174" i="2"/>
  <c r="WGS174" i="2"/>
  <c r="WGT174" i="2"/>
  <c r="WGU174" i="2"/>
  <c r="WGV174" i="2"/>
  <c r="WGW174" i="2"/>
  <c r="WGX174" i="2"/>
  <c r="WGY174" i="2"/>
  <c r="WGZ174" i="2"/>
  <c r="WHA174" i="2"/>
  <c r="WHB174" i="2"/>
  <c r="WHC174" i="2"/>
  <c r="WHD174" i="2"/>
  <c r="WHE174" i="2"/>
  <c r="WHF174" i="2"/>
  <c r="WHG174" i="2"/>
  <c r="WHH174" i="2"/>
  <c r="WHI174" i="2"/>
  <c r="WHJ174" i="2"/>
  <c r="WHK174" i="2"/>
  <c r="WHL174" i="2"/>
  <c r="WHM174" i="2"/>
  <c r="WHN174" i="2"/>
  <c r="WHO174" i="2"/>
  <c r="WHP174" i="2"/>
  <c r="WHQ174" i="2"/>
  <c r="WHR174" i="2"/>
  <c r="WHS174" i="2"/>
  <c r="WHT174" i="2"/>
  <c r="WHU174" i="2"/>
  <c r="WHV174" i="2"/>
  <c r="WHW174" i="2"/>
  <c r="WHX174" i="2"/>
  <c r="WHY174" i="2"/>
  <c r="WHZ174" i="2"/>
  <c r="WIA174" i="2"/>
  <c r="WIB174" i="2"/>
  <c r="WIC174" i="2"/>
  <c r="WID174" i="2"/>
  <c r="WIE174" i="2"/>
  <c r="WIF174" i="2"/>
  <c r="WIG174" i="2"/>
  <c r="WIH174" i="2"/>
  <c r="WII174" i="2"/>
  <c r="WIJ174" i="2"/>
  <c r="WIK174" i="2"/>
  <c r="WIL174" i="2"/>
  <c r="WIM174" i="2"/>
  <c r="WIN174" i="2"/>
  <c r="WIO174" i="2"/>
  <c r="WIP174" i="2"/>
  <c r="WIQ174" i="2"/>
  <c r="WIR174" i="2"/>
  <c r="WIS174" i="2"/>
  <c r="WIT174" i="2"/>
  <c r="WIU174" i="2"/>
  <c r="WIV174" i="2"/>
  <c r="WIW174" i="2"/>
  <c r="WIX174" i="2"/>
  <c r="WIY174" i="2"/>
  <c r="WIZ174" i="2"/>
  <c r="WJA174" i="2"/>
  <c r="WJB174" i="2"/>
  <c r="WJC174" i="2"/>
  <c r="WJD174" i="2"/>
  <c r="WJE174" i="2"/>
  <c r="WJF174" i="2"/>
  <c r="WJG174" i="2"/>
  <c r="WJH174" i="2"/>
  <c r="WJI174" i="2"/>
  <c r="WJJ174" i="2"/>
  <c r="WJK174" i="2"/>
  <c r="WJL174" i="2"/>
  <c r="WJM174" i="2"/>
  <c r="WJN174" i="2"/>
  <c r="WJO174" i="2"/>
  <c r="WJP174" i="2"/>
  <c r="WJQ174" i="2"/>
  <c r="WJR174" i="2"/>
  <c r="WJS174" i="2"/>
  <c r="WJT174" i="2"/>
  <c r="WJU174" i="2"/>
  <c r="WJV174" i="2"/>
  <c r="WJW174" i="2"/>
  <c r="WJX174" i="2"/>
  <c r="WJY174" i="2"/>
  <c r="WJZ174" i="2"/>
  <c r="WKA174" i="2"/>
  <c r="WKB174" i="2"/>
  <c r="WKC174" i="2"/>
  <c r="WKD174" i="2"/>
  <c r="WKE174" i="2"/>
  <c r="WKF174" i="2"/>
  <c r="WKG174" i="2"/>
  <c r="WKH174" i="2"/>
  <c r="WKI174" i="2"/>
  <c r="WKJ174" i="2"/>
  <c r="WKK174" i="2"/>
  <c r="WKL174" i="2"/>
  <c r="WKM174" i="2"/>
  <c r="WKN174" i="2"/>
  <c r="WKO174" i="2"/>
  <c r="WKP174" i="2"/>
  <c r="WKQ174" i="2"/>
  <c r="WKR174" i="2"/>
  <c r="WKS174" i="2"/>
  <c r="WKT174" i="2"/>
  <c r="WKU174" i="2"/>
  <c r="WKV174" i="2"/>
  <c r="WKW174" i="2"/>
  <c r="WKX174" i="2"/>
  <c r="WKY174" i="2"/>
  <c r="WKZ174" i="2"/>
  <c r="WLA174" i="2"/>
  <c r="WLB174" i="2"/>
  <c r="WLC174" i="2"/>
  <c r="WLD174" i="2"/>
  <c r="WLE174" i="2"/>
  <c r="WLF174" i="2"/>
  <c r="WLG174" i="2"/>
  <c r="WLH174" i="2"/>
  <c r="WLI174" i="2"/>
  <c r="WLJ174" i="2"/>
  <c r="WLK174" i="2"/>
  <c r="WLL174" i="2"/>
  <c r="WLM174" i="2"/>
  <c r="WLN174" i="2"/>
  <c r="WLO174" i="2"/>
  <c r="WLP174" i="2"/>
  <c r="WLQ174" i="2"/>
  <c r="WLR174" i="2"/>
  <c r="WLS174" i="2"/>
  <c r="WLT174" i="2"/>
  <c r="WLU174" i="2"/>
  <c r="WLV174" i="2"/>
  <c r="WLW174" i="2"/>
  <c r="WLX174" i="2"/>
  <c r="WLY174" i="2"/>
  <c r="WLZ174" i="2"/>
  <c r="WMA174" i="2"/>
  <c r="WMB174" i="2"/>
  <c r="WMC174" i="2"/>
  <c r="WMD174" i="2"/>
  <c r="WME174" i="2"/>
  <c r="WMF174" i="2"/>
  <c r="WMG174" i="2"/>
  <c r="WMH174" i="2"/>
  <c r="WMI174" i="2"/>
  <c r="WMJ174" i="2"/>
  <c r="WMK174" i="2"/>
  <c r="WML174" i="2"/>
  <c r="WMM174" i="2"/>
  <c r="WMN174" i="2"/>
  <c r="WMO174" i="2"/>
  <c r="WMP174" i="2"/>
  <c r="WMQ174" i="2"/>
  <c r="WMR174" i="2"/>
  <c r="WMS174" i="2"/>
  <c r="WMT174" i="2"/>
  <c r="WMU174" i="2"/>
  <c r="WMV174" i="2"/>
  <c r="WMW174" i="2"/>
  <c r="WMX174" i="2"/>
  <c r="WMY174" i="2"/>
  <c r="WMZ174" i="2"/>
  <c r="WNA174" i="2"/>
  <c r="WNB174" i="2"/>
  <c r="WNC174" i="2"/>
  <c r="WND174" i="2"/>
  <c r="WNE174" i="2"/>
  <c r="WNF174" i="2"/>
  <c r="WNG174" i="2"/>
  <c r="WNH174" i="2"/>
  <c r="WNI174" i="2"/>
  <c r="WNJ174" i="2"/>
  <c r="WNK174" i="2"/>
  <c r="WNL174" i="2"/>
  <c r="WNM174" i="2"/>
  <c r="WNN174" i="2"/>
  <c r="WNO174" i="2"/>
  <c r="WNP174" i="2"/>
  <c r="WNQ174" i="2"/>
  <c r="WNR174" i="2"/>
  <c r="WNS174" i="2"/>
  <c r="WNT174" i="2"/>
  <c r="WNU174" i="2"/>
  <c r="WNV174" i="2"/>
  <c r="WNW174" i="2"/>
  <c r="WNX174" i="2"/>
  <c r="WNY174" i="2"/>
  <c r="WNZ174" i="2"/>
  <c r="WOA174" i="2"/>
  <c r="WOB174" i="2"/>
  <c r="WOC174" i="2"/>
  <c r="WOD174" i="2"/>
  <c r="WOE174" i="2"/>
  <c r="WOF174" i="2"/>
  <c r="WOG174" i="2"/>
  <c r="WOH174" i="2"/>
  <c r="WOI174" i="2"/>
  <c r="WOJ174" i="2"/>
  <c r="WOK174" i="2"/>
  <c r="WOL174" i="2"/>
  <c r="WOM174" i="2"/>
  <c r="WON174" i="2"/>
  <c r="WOO174" i="2"/>
  <c r="WOP174" i="2"/>
  <c r="WOQ174" i="2"/>
  <c r="WOR174" i="2"/>
  <c r="WOS174" i="2"/>
  <c r="WOT174" i="2"/>
  <c r="WOU174" i="2"/>
  <c r="WOV174" i="2"/>
  <c r="WOW174" i="2"/>
  <c r="WOX174" i="2"/>
  <c r="WOY174" i="2"/>
  <c r="WOZ174" i="2"/>
  <c r="WPA174" i="2"/>
  <c r="WPB174" i="2"/>
  <c r="WPC174" i="2"/>
  <c r="WPD174" i="2"/>
  <c r="WPE174" i="2"/>
  <c r="WPF174" i="2"/>
  <c r="WPG174" i="2"/>
  <c r="WPH174" i="2"/>
  <c r="WPI174" i="2"/>
  <c r="WPJ174" i="2"/>
  <c r="WPK174" i="2"/>
  <c r="WPL174" i="2"/>
  <c r="WPM174" i="2"/>
  <c r="WPN174" i="2"/>
  <c r="WPO174" i="2"/>
  <c r="WPP174" i="2"/>
  <c r="WPQ174" i="2"/>
  <c r="WPR174" i="2"/>
  <c r="WPS174" i="2"/>
  <c r="WPT174" i="2"/>
  <c r="WPU174" i="2"/>
  <c r="WPV174" i="2"/>
  <c r="WPW174" i="2"/>
  <c r="WPX174" i="2"/>
  <c r="WPY174" i="2"/>
  <c r="WPZ174" i="2"/>
  <c r="WQA174" i="2"/>
  <c r="WQB174" i="2"/>
  <c r="WQC174" i="2"/>
  <c r="WQD174" i="2"/>
  <c r="WQE174" i="2"/>
  <c r="WQF174" i="2"/>
  <c r="WQG174" i="2"/>
  <c r="WQH174" i="2"/>
  <c r="WQI174" i="2"/>
  <c r="WQJ174" i="2"/>
  <c r="WQK174" i="2"/>
  <c r="WQL174" i="2"/>
  <c r="WQM174" i="2"/>
  <c r="WQN174" i="2"/>
  <c r="WQO174" i="2"/>
  <c r="WQP174" i="2"/>
  <c r="WQQ174" i="2"/>
  <c r="WQR174" i="2"/>
  <c r="WQS174" i="2"/>
  <c r="WQT174" i="2"/>
  <c r="WQU174" i="2"/>
  <c r="WQV174" i="2"/>
  <c r="WQW174" i="2"/>
  <c r="WQX174" i="2"/>
  <c r="WQY174" i="2"/>
  <c r="WQZ174" i="2"/>
  <c r="WRA174" i="2"/>
  <c r="WRB174" i="2"/>
  <c r="WRC174" i="2"/>
  <c r="WRD174" i="2"/>
  <c r="WRE174" i="2"/>
  <c r="WRF174" i="2"/>
  <c r="WRG174" i="2"/>
  <c r="WRH174" i="2"/>
  <c r="WRI174" i="2"/>
  <c r="WRJ174" i="2"/>
  <c r="WRK174" i="2"/>
  <c r="WRL174" i="2"/>
  <c r="WRM174" i="2"/>
  <c r="WRN174" i="2"/>
  <c r="WRO174" i="2"/>
  <c r="WRP174" i="2"/>
  <c r="WRQ174" i="2"/>
  <c r="WRR174" i="2"/>
  <c r="WRS174" i="2"/>
  <c r="WRT174" i="2"/>
  <c r="WRU174" i="2"/>
  <c r="WRV174" i="2"/>
  <c r="WRW174" i="2"/>
  <c r="WRX174" i="2"/>
  <c r="WRY174" i="2"/>
  <c r="WRZ174" i="2"/>
  <c r="WSA174" i="2"/>
  <c r="WSB174" i="2"/>
  <c r="WSC174" i="2"/>
  <c r="WSD174" i="2"/>
  <c r="WSE174" i="2"/>
  <c r="WSF174" i="2"/>
  <c r="WSG174" i="2"/>
  <c r="WSH174" i="2"/>
  <c r="WSI174" i="2"/>
  <c r="WSJ174" i="2"/>
  <c r="WSK174" i="2"/>
  <c r="WSL174" i="2"/>
  <c r="WSM174" i="2"/>
  <c r="WSN174" i="2"/>
  <c r="WSO174" i="2"/>
  <c r="WSP174" i="2"/>
  <c r="WSQ174" i="2"/>
  <c r="WSR174" i="2"/>
  <c r="WSS174" i="2"/>
  <c r="WST174" i="2"/>
  <c r="WSU174" i="2"/>
  <c r="WSV174" i="2"/>
  <c r="WSW174" i="2"/>
  <c r="WSX174" i="2"/>
  <c r="WSY174" i="2"/>
  <c r="WSZ174" i="2"/>
  <c r="WTA174" i="2"/>
  <c r="WTB174" i="2"/>
  <c r="WTC174" i="2"/>
  <c r="WTD174" i="2"/>
  <c r="WTE174" i="2"/>
  <c r="WTF174" i="2"/>
  <c r="WTG174" i="2"/>
  <c r="WTH174" i="2"/>
  <c r="WTI174" i="2"/>
  <c r="WTJ174" i="2"/>
  <c r="WTK174" i="2"/>
  <c r="WTL174" i="2"/>
  <c r="WTM174" i="2"/>
  <c r="WTN174" i="2"/>
  <c r="WTO174" i="2"/>
  <c r="WTP174" i="2"/>
  <c r="WTQ174" i="2"/>
  <c r="WTR174" i="2"/>
  <c r="WTS174" i="2"/>
  <c r="WTT174" i="2"/>
  <c r="WTU174" i="2"/>
  <c r="WTV174" i="2"/>
  <c r="WTW174" i="2"/>
  <c r="WTX174" i="2"/>
  <c r="WTY174" i="2"/>
  <c r="WTZ174" i="2"/>
  <c r="WUA174" i="2"/>
  <c r="WUB174" i="2"/>
  <c r="WUC174" i="2"/>
  <c r="WUD174" i="2"/>
  <c r="WUE174" i="2"/>
  <c r="WUF174" i="2"/>
  <c r="WUG174" i="2"/>
  <c r="WUH174" i="2"/>
  <c r="WUI174" i="2"/>
  <c r="WUJ174" i="2"/>
  <c r="WUK174" i="2"/>
  <c r="WUL174" i="2"/>
  <c r="WUM174" i="2"/>
  <c r="WUN174" i="2"/>
  <c r="WUO174" i="2"/>
  <c r="WUP174" i="2"/>
  <c r="WUQ174" i="2"/>
  <c r="WUR174" i="2"/>
  <c r="WUS174" i="2"/>
  <c r="WUT174" i="2"/>
  <c r="WUU174" i="2"/>
  <c r="WUV174" i="2"/>
  <c r="WUW174" i="2"/>
  <c r="WUX174" i="2"/>
  <c r="WUY174" i="2"/>
  <c r="WUZ174" i="2"/>
  <c r="WVA174" i="2"/>
  <c r="WVB174" i="2"/>
  <c r="WVC174" i="2"/>
  <c r="WVD174" i="2"/>
  <c r="WVE174" i="2"/>
  <c r="WVF174" i="2"/>
  <c r="WVG174" i="2"/>
  <c r="WVH174" i="2"/>
  <c r="WVI174" i="2"/>
  <c r="WVJ174" i="2"/>
  <c r="WVK174" i="2"/>
  <c r="WVL174" i="2"/>
  <c r="WVM174" i="2"/>
  <c r="WVN174" i="2"/>
  <c r="WVO174" i="2"/>
  <c r="WVP174" i="2"/>
  <c r="WVQ174" i="2"/>
  <c r="WVR174" i="2"/>
  <c r="WVS174" i="2"/>
  <c r="WVT174" i="2"/>
  <c r="WVU174" i="2"/>
  <c r="WVV174" i="2"/>
  <c r="WVW174" i="2"/>
  <c r="WVX174" i="2"/>
  <c r="WVY174" i="2"/>
  <c r="WVZ174" i="2"/>
  <c r="WWA174" i="2"/>
  <c r="WWB174" i="2"/>
  <c r="WWC174" i="2"/>
  <c r="WWD174" i="2"/>
  <c r="WWE174" i="2"/>
  <c r="WWF174" i="2"/>
  <c r="WWG174" i="2"/>
  <c r="WWH174" i="2"/>
  <c r="WWI174" i="2"/>
  <c r="WWJ174" i="2"/>
  <c r="WWK174" i="2"/>
  <c r="WWL174" i="2"/>
  <c r="WWM174" i="2"/>
  <c r="WWN174" i="2"/>
  <c r="WWO174" i="2"/>
  <c r="WWP174" i="2"/>
  <c r="WWQ174" i="2"/>
  <c r="WWR174" i="2"/>
  <c r="WWS174" i="2"/>
  <c r="WWT174" i="2"/>
  <c r="WWU174" i="2"/>
  <c r="WWV174" i="2"/>
  <c r="WWW174" i="2"/>
  <c r="WWX174" i="2"/>
  <c r="WWY174" i="2"/>
  <c r="WWZ174" i="2"/>
  <c r="WXA174" i="2"/>
  <c r="WXB174" i="2"/>
  <c r="WXC174" i="2"/>
  <c r="WXD174" i="2"/>
  <c r="WXE174" i="2"/>
  <c r="WXF174" i="2"/>
  <c r="WXG174" i="2"/>
  <c r="WXH174" i="2"/>
  <c r="WXI174" i="2"/>
  <c r="WXJ174" i="2"/>
  <c r="WXK174" i="2"/>
  <c r="WXL174" i="2"/>
  <c r="WXM174" i="2"/>
  <c r="WXN174" i="2"/>
  <c r="WXO174" i="2"/>
  <c r="WXP174" i="2"/>
  <c r="WXQ174" i="2"/>
  <c r="WXR174" i="2"/>
  <c r="WXS174" i="2"/>
  <c r="WXT174" i="2"/>
  <c r="WXU174" i="2"/>
  <c r="WXV174" i="2"/>
  <c r="WXW174" i="2"/>
  <c r="WXX174" i="2"/>
  <c r="WXY174" i="2"/>
  <c r="WXZ174" i="2"/>
  <c r="WYA174" i="2"/>
  <c r="WYB174" i="2"/>
  <c r="WYC174" i="2"/>
  <c r="WYD174" i="2"/>
  <c r="WYE174" i="2"/>
  <c r="WYF174" i="2"/>
  <c r="WYG174" i="2"/>
  <c r="WYH174" i="2"/>
  <c r="WYI174" i="2"/>
  <c r="WYJ174" i="2"/>
  <c r="WYK174" i="2"/>
  <c r="WYL174" i="2"/>
  <c r="WYM174" i="2"/>
  <c r="WYN174" i="2"/>
  <c r="WYO174" i="2"/>
  <c r="WYP174" i="2"/>
  <c r="WYQ174" i="2"/>
  <c r="WYR174" i="2"/>
  <c r="WYS174" i="2"/>
  <c r="WYT174" i="2"/>
  <c r="WYU174" i="2"/>
  <c r="WYV174" i="2"/>
  <c r="WYW174" i="2"/>
  <c r="WYX174" i="2"/>
  <c r="WYY174" i="2"/>
  <c r="WYZ174" i="2"/>
  <c r="WZA174" i="2"/>
  <c r="WZB174" i="2"/>
  <c r="WZC174" i="2"/>
  <c r="WZD174" i="2"/>
  <c r="WZE174" i="2"/>
  <c r="WZF174" i="2"/>
  <c r="WZG174" i="2"/>
  <c r="WZH174" i="2"/>
  <c r="WZI174" i="2"/>
  <c r="WZJ174" i="2"/>
  <c r="WZK174" i="2"/>
  <c r="WZL174" i="2"/>
  <c r="WZM174" i="2"/>
  <c r="WZN174" i="2"/>
  <c r="WZO174" i="2"/>
  <c r="WZP174" i="2"/>
  <c r="WZQ174" i="2"/>
  <c r="WZR174" i="2"/>
  <c r="WZS174" i="2"/>
  <c r="WZT174" i="2"/>
  <c r="WZU174" i="2"/>
  <c r="WZV174" i="2"/>
  <c r="WZW174" i="2"/>
  <c r="WZX174" i="2"/>
  <c r="WZY174" i="2"/>
  <c r="WZZ174" i="2"/>
  <c r="XAA174" i="2"/>
  <c r="XAB174" i="2"/>
  <c r="XAC174" i="2"/>
  <c r="XAD174" i="2"/>
  <c r="XAE174" i="2"/>
  <c r="XAF174" i="2"/>
  <c r="XAG174" i="2"/>
  <c r="XAH174" i="2"/>
  <c r="XAI174" i="2"/>
  <c r="XAJ174" i="2"/>
  <c r="XAK174" i="2"/>
  <c r="XAL174" i="2"/>
  <c r="XAM174" i="2"/>
  <c r="XAN174" i="2"/>
  <c r="XAO174" i="2"/>
  <c r="XAP174" i="2"/>
  <c r="XAQ174" i="2"/>
  <c r="XAR174" i="2"/>
  <c r="XAS174" i="2"/>
  <c r="XAT174" i="2"/>
  <c r="XAU174" i="2"/>
  <c r="XAV174" i="2"/>
  <c r="XAW174" i="2"/>
  <c r="XAX174" i="2"/>
  <c r="XAY174" i="2"/>
  <c r="XAZ174" i="2"/>
  <c r="XBA174" i="2"/>
  <c r="XBB174" i="2"/>
  <c r="XBC174" i="2"/>
  <c r="XBD174" i="2"/>
  <c r="XBE174" i="2"/>
  <c r="XBF174" i="2"/>
  <c r="XBG174" i="2"/>
  <c r="XBH174" i="2"/>
  <c r="XBI174" i="2"/>
  <c r="XBJ174" i="2"/>
  <c r="XBK174" i="2"/>
  <c r="XBL174" i="2"/>
  <c r="XBM174" i="2"/>
  <c r="XBN174" i="2"/>
  <c r="XBO174" i="2"/>
  <c r="XBP174" i="2"/>
  <c r="XBQ174" i="2"/>
  <c r="XBR174" i="2"/>
  <c r="XBS174" i="2"/>
  <c r="XBT174" i="2"/>
  <c r="XBU174" i="2"/>
  <c r="XBV174" i="2"/>
  <c r="XBW174" i="2"/>
  <c r="XBX174" i="2"/>
  <c r="XBY174" i="2"/>
  <c r="XBZ174" i="2"/>
  <c r="XCA174" i="2"/>
  <c r="XCB174" i="2"/>
  <c r="XCC174" i="2"/>
  <c r="XCD174" i="2"/>
  <c r="XCE174" i="2"/>
  <c r="XCF174" i="2"/>
  <c r="XCG174" i="2"/>
  <c r="XCH174" i="2"/>
  <c r="XCI174" i="2"/>
  <c r="XCJ174" i="2"/>
  <c r="XCK174" i="2"/>
  <c r="XCL174" i="2"/>
  <c r="XCM174" i="2"/>
  <c r="XCN174" i="2"/>
  <c r="XCO174" i="2"/>
  <c r="XCP174" i="2"/>
  <c r="XCQ174" i="2"/>
  <c r="XCR174" i="2"/>
  <c r="XCS174" i="2"/>
  <c r="XCT174" i="2"/>
  <c r="XCU174" i="2"/>
  <c r="XCV174" i="2"/>
  <c r="XCW174" i="2"/>
  <c r="XCX174" i="2"/>
  <c r="XCY174" i="2"/>
  <c r="XCZ174" i="2"/>
  <c r="XDA174" i="2"/>
  <c r="XDB174" i="2"/>
  <c r="XDC174" i="2"/>
  <c r="XDD174" i="2"/>
  <c r="XDE174" i="2"/>
  <c r="XDF174" i="2"/>
  <c r="XDG174" i="2"/>
  <c r="XDH174" i="2"/>
  <c r="XDI174" i="2"/>
  <c r="XDJ174" i="2"/>
  <c r="XDK174" i="2"/>
  <c r="XDL174" i="2"/>
  <c r="XDM174" i="2"/>
  <c r="XDN174" i="2"/>
  <c r="XDO174" i="2"/>
  <c r="XDP174" i="2"/>
  <c r="XDQ174" i="2"/>
  <c r="XDR174" i="2"/>
  <c r="XDS174" i="2"/>
  <c r="XDT174" i="2"/>
  <c r="XDU174" i="2"/>
  <c r="XDV174" i="2"/>
  <c r="XDW174" i="2"/>
  <c r="XDX174" i="2"/>
  <c r="XDY174" i="2"/>
  <c r="XDZ174" i="2"/>
  <c r="XEA174" i="2"/>
  <c r="XEB174" i="2"/>
  <c r="XEC174" i="2"/>
  <c r="XED174" i="2"/>
  <c r="XEE174" i="2"/>
  <c r="XEF174" i="2"/>
  <c r="XEG174" i="2"/>
  <c r="XEH174" i="2"/>
  <c r="XEI174" i="2"/>
  <c r="XEJ174" i="2"/>
  <c r="XEK174" i="2"/>
  <c r="XEL174" i="2"/>
  <c r="XEM174" i="2"/>
  <c r="XEN174" i="2"/>
  <c r="XEO174" i="2"/>
  <c r="XEP174" i="2"/>
  <c r="XEQ174" i="2"/>
  <c r="XER174" i="2"/>
  <c r="XES174" i="2"/>
  <c r="XET174" i="2"/>
  <c r="XEU174" i="2"/>
  <c r="XEV174" i="2"/>
  <c r="XEW174" i="2"/>
  <c r="XEX174" i="2"/>
  <c r="XEY174" i="2"/>
  <c r="AL54" i="2"/>
  <c r="AH54" i="2"/>
  <c r="AL61" i="2"/>
  <c r="AH34" i="2" l="1"/>
  <c r="AL14" i="2"/>
  <c r="AL13" i="2"/>
  <c r="AL97" i="2" l="1"/>
  <c r="AL148" i="2"/>
  <c r="Z9" i="2" l="1"/>
  <c r="AD54" i="2" l="1"/>
  <c r="AD61" i="2"/>
  <c r="AH14" i="2"/>
  <c r="AH13" i="2"/>
  <c r="AH155" i="2"/>
  <c r="AD151" i="2" l="1"/>
  <c r="AD155" i="2"/>
  <c r="Z8" i="2" l="1"/>
  <c r="AA14" i="2"/>
  <c r="AA17" i="2"/>
  <c r="AA88" i="2" l="1"/>
  <c r="AA85" i="2"/>
  <c r="AB72" i="2"/>
  <c r="AA84" i="2"/>
  <c r="Z71" i="2"/>
  <c r="AE72" i="2" l="1"/>
  <c r="AI72" i="2"/>
  <c r="AB51" i="2"/>
  <c r="AI51" i="2" l="1"/>
  <c r="AE51" i="2"/>
  <c r="AA50" i="2"/>
  <c r="AL17" i="2" l="1"/>
  <c r="AH17" i="2"/>
  <c r="Z155" i="2" l="1"/>
  <c r="AA150" i="2"/>
  <c r="AD77" i="2" l="1"/>
  <c r="AD84" i="2"/>
  <c r="AL18" i="2" l="1"/>
  <c r="AL62" i="2" l="1"/>
  <c r="AL55" i="2" l="1"/>
  <c r="AH62" i="2" l="1"/>
  <c r="AH61" i="2"/>
  <c r="AD139" i="2" l="1"/>
  <c r="AA79" i="2" l="1"/>
  <c r="AD93" i="2" l="1"/>
  <c r="AD109" i="2"/>
  <c r="AD108" i="2"/>
  <c r="AD101" i="2"/>
  <c r="AD96" i="2"/>
  <c r="AA108" i="2" l="1"/>
  <c r="Z96" i="2"/>
  <c r="AA93" i="2"/>
  <c r="Z62" i="2" l="1"/>
  <c r="AD17" i="2" l="1"/>
  <c r="AD34" i="2" l="1"/>
  <c r="AD33" i="2" l="1"/>
  <c r="AD53" i="2"/>
  <c r="AD88" i="2"/>
  <c r="AD85" i="2"/>
  <c r="AD166" i="2"/>
  <c r="AD165" i="2"/>
  <c r="AH18" i="2" l="1"/>
  <c r="Z34" i="2" l="1"/>
  <c r="AA32" i="2"/>
  <c r="AA107" i="2" l="1"/>
  <c r="AA162" i="2"/>
  <c r="AD100" i="2"/>
  <c r="AB115" i="2" l="1"/>
  <c r="AI115" i="2" s="1"/>
  <c r="AA136" i="2"/>
  <c r="AA164" i="2"/>
  <c r="AB153" i="2"/>
  <c r="AB152" i="2"/>
  <c r="AE115" i="2" l="1"/>
  <c r="AI153" i="2" l="1"/>
  <c r="AI152" i="2"/>
  <c r="AE152" i="2"/>
  <c r="Z44" i="2"/>
  <c r="AA36" i="2"/>
  <c r="AA33" i="2"/>
  <c r="AA23" i="2"/>
  <c r="Z18" i="2"/>
  <c r="Z17" i="2"/>
  <c r="AE153" i="2" l="1"/>
  <c r="AD164" i="2" l="1"/>
  <c r="AD18" i="2" l="1"/>
  <c r="AH165" i="2" l="1"/>
  <c r="AH166" i="2"/>
  <c r="AD159" i="2" l="1"/>
  <c r="AB137" i="2" l="1"/>
  <c r="AB136" i="2"/>
  <c r="AA159" i="2" l="1"/>
  <c r="AI137" i="2" l="1"/>
  <c r="AI136" i="2"/>
  <c r="AE137" i="2"/>
  <c r="AE136" i="2"/>
  <c r="AL79" i="2" l="1"/>
  <c r="AH79" i="2"/>
  <c r="AD79" i="2"/>
  <c r="AB79" i="2"/>
  <c r="AB78" i="2"/>
  <c r="AI78" i="2" l="1"/>
  <c r="AI79" i="2"/>
  <c r="AE79" i="2"/>
  <c r="AE78" i="2"/>
  <c r="AL171" i="2" l="1"/>
  <c r="AB133" i="2" l="1"/>
  <c r="AE133" i="2" s="1"/>
  <c r="AI133" i="2" l="1"/>
  <c r="AL142" i="2" l="1"/>
  <c r="AD32" i="2" l="1"/>
  <c r="AD37" i="2"/>
  <c r="AD36" i="2"/>
  <c r="AD75" i="2"/>
  <c r="AD158" i="2"/>
  <c r="AD43" i="2"/>
  <c r="AD42" i="2"/>
  <c r="AH55" i="2" l="1"/>
  <c r="AD55" i="2" l="1"/>
  <c r="AL140" i="2" l="1"/>
  <c r="AL119" i="2"/>
  <c r="AH119" i="2"/>
  <c r="AD119" i="2"/>
  <c r="AH171" i="2" l="1"/>
  <c r="AD171" i="2"/>
  <c r="AB100" i="2" l="1"/>
  <c r="AI100" i="2" s="1"/>
  <c r="AE100" i="2" l="1"/>
  <c r="AH48" i="2" l="1"/>
  <c r="AD48" i="2"/>
  <c r="AD154" i="2"/>
  <c r="AB155" i="2" l="1"/>
  <c r="AE155" i="2" s="1"/>
  <c r="AI155" i="2" l="1"/>
  <c r="AB154" i="2" l="1"/>
  <c r="AI154" i="2" l="1"/>
  <c r="AE154" i="2"/>
  <c r="AB35" i="2" l="1"/>
  <c r="AI35" i="2" l="1"/>
  <c r="AE35" i="2"/>
  <c r="AD69" i="2"/>
  <c r="AD63" i="2"/>
  <c r="AD15" i="2"/>
  <c r="AD10" i="2"/>
  <c r="AB48" i="2" l="1"/>
  <c r="AB47" i="2"/>
  <c r="AB46" i="2"/>
  <c r="AI47" i="2" l="1"/>
  <c r="AE47" i="2"/>
  <c r="AI46" i="2"/>
  <c r="AE46" i="2"/>
  <c r="AI48" i="2"/>
  <c r="AE48" i="2"/>
  <c r="G18" i="4"/>
  <c r="G19" i="4"/>
  <c r="G17" i="4"/>
  <c r="F20" i="4"/>
  <c r="G9" i="4"/>
  <c r="G10" i="4"/>
  <c r="G11" i="4"/>
  <c r="G12" i="4"/>
  <c r="G13" i="4"/>
  <c r="G14" i="4"/>
  <c r="G15" i="4"/>
  <c r="G8" i="4"/>
  <c r="F16" i="4"/>
  <c r="E16" i="4"/>
  <c r="D7" i="4"/>
  <c r="E7" i="4"/>
  <c r="F7" i="4"/>
  <c r="C7" i="4"/>
  <c r="G4" i="4"/>
  <c r="G5" i="4"/>
  <c r="G6" i="4"/>
  <c r="G3" i="4"/>
  <c r="O34" i="2"/>
  <c r="O40" i="2"/>
  <c r="G7" i="4" l="1"/>
  <c r="G16" i="4"/>
  <c r="G20" i="4"/>
  <c r="AB160" i="2"/>
  <c r="AB126" i="2"/>
  <c r="AI160" i="2" l="1"/>
  <c r="AE160" i="2"/>
  <c r="AI126" i="2"/>
  <c r="AE126" i="2"/>
  <c r="AB120" i="2"/>
  <c r="AI120" i="2" l="1"/>
  <c r="AE120" i="2"/>
  <c r="O123" i="2"/>
  <c r="O122" i="2"/>
  <c r="O121" i="2"/>
  <c r="O135" i="2" l="1"/>
  <c r="O102" i="2"/>
  <c r="AB103" i="2"/>
  <c r="AB106" i="2"/>
  <c r="O71" i="2"/>
  <c r="G6" i="3"/>
  <c r="I9" i="3"/>
  <c r="I8" i="3"/>
  <c r="I7" i="3"/>
  <c r="I6" i="3"/>
  <c r="I5" i="3"/>
  <c r="I4" i="3"/>
  <c r="I3" i="3"/>
  <c r="I2" i="3"/>
  <c r="AI106" i="2" l="1"/>
  <c r="AE106" i="2"/>
  <c r="AI103" i="2"/>
  <c r="AE103" i="2"/>
  <c r="I16" i="3"/>
  <c r="O93" i="2"/>
  <c r="I93" i="3" l="1"/>
  <c r="H93" i="3"/>
  <c r="G93" i="3"/>
  <c r="I82" i="3"/>
  <c r="H82" i="3"/>
  <c r="G81" i="3"/>
  <c r="G80" i="3"/>
  <c r="I77" i="3"/>
  <c r="H77" i="3"/>
  <c r="G75" i="3"/>
  <c r="G74" i="3"/>
  <c r="G73" i="3"/>
  <c r="G68" i="3"/>
  <c r="H67" i="3"/>
  <c r="I66" i="3"/>
  <c r="G66" i="3"/>
  <c r="I65" i="3"/>
  <c r="G65" i="3"/>
  <c r="I64" i="3"/>
  <c r="G64" i="3"/>
  <c r="I63" i="3"/>
  <c r="G63" i="3"/>
  <c r="I62" i="3"/>
  <c r="G62" i="3"/>
  <c r="I61" i="3"/>
  <c r="G61" i="3"/>
  <c r="I60" i="3"/>
  <c r="G60" i="3"/>
  <c r="H59" i="3"/>
  <c r="K58" i="3"/>
  <c r="L58" i="3" s="1"/>
  <c r="I58" i="3"/>
  <c r="G58" i="3"/>
  <c r="K57" i="3"/>
  <c r="L57" i="3" s="1"/>
  <c r="I57" i="3"/>
  <c r="G57" i="3"/>
  <c r="K56" i="3"/>
  <c r="L56" i="3" s="1"/>
  <c r="I56" i="3"/>
  <c r="G56" i="3"/>
  <c r="L55" i="3"/>
  <c r="I55" i="3"/>
  <c r="G55" i="3"/>
  <c r="L54" i="3"/>
  <c r="I54" i="3"/>
  <c r="G54" i="3"/>
  <c r="L53" i="3"/>
  <c r="I53" i="3"/>
  <c r="G53" i="3"/>
  <c r="K52" i="3"/>
  <c r="L52" i="3" s="1"/>
  <c r="I52" i="3"/>
  <c r="G52" i="3"/>
  <c r="K51" i="3"/>
  <c r="L51" i="3" s="1"/>
  <c r="I51" i="3"/>
  <c r="G51" i="3"/>
  <c r="K50" i="3"/>
  <c r="L50" i="3" s="1"/>
  <c r="I50" i="3"/>
  <c r="G50" i="3"/>
  <c r="K49" i="3"/>
  <c r="L49" i="3" s="1"/>
  <c r="I49" i="3"/>
  <c r="G49" i="3"/>
  <c r="K48" i="3"/>
  <c r="L48" i="3" s="1"/>
  <c r="G48" i="3"/>
  <c r="K47" i="3"/>
  <c r="L47" i="3" s="1"/>
  <c r="I47" i="3"/>
  <c r="G47" i="3"/>
  <c r="K46" i="3"/>
  <c r="L46" i="3" s="1"/>
  <c r="I46" i="3"/>
  <c r="G46" i="3"/>
  <c r="K45" i="3"/>
  <c r="L45" i="3" s="1"/>
  <c r="I45" i="3"/>
  <c r="G45" i="3"/>
  <c r="K44" i="3"/>
  <c r="L44" i="3" s="1"/>
  <c r="I44" i="3"/>
  <c r="G44" i="3"/>
  <c r="K43" i="3"/>
  <c r="L43" i="3" s="1"/>
  <c r="I43" i="3"/>
  <c r="G43" i="3"/>
  <c r="K42" i="3"/>
  <c r="L42" i="3" s="1"/>
  <c r="I42" i="3"/>
  <c r="G42" i="3"/>
  <c r="K41" i="3"/>
  <c r="L41" i="3" s="1"/>
  <c r="I41" i="3"/>
  <c r="G41" i="3"/>
  <c r="K40" i="3"/>
  <c r="L40" i="3" s="1"/>
  <c r="I40" i="3"/>
  <c r="G40" i="3"/>
  <c r="K39" i="3"/>
  <c r="L39" i="3" s="1"/>
  <c r="I39" i="3"/>
  <c r="G39" i="3"/>
  <c r="K38" i="3"/>
  <c r="L38" i="3" s="1"/>
  <c r="I38" i="3"/>
  <c r="G38" i="3"/>
  <c r="K37" i="3"/>
  <c r="L37" i="3" s="1"/>
  <c r="I37" i="3"/>
  <c r="G37" i="3"/>
  <c r="K36" i="3"/>
  <c r="L36" i="3" s="1"/>
  <c r="I36" i="3"/>
  <c r="G36" i="3"/>
  <c r="K35" i="3"/>
  <c r="L35" i="3" s="1"/>
  <c r="G35" i="3"/>
  <c r="K34" i="3"/>
  <c r="L34" i="3" s="1"/>
  <c r="G34" i="3"/>
  <c r="K33" i="3"/>
  <c r="L33" i="3" s="1"/>
  <c r="I33" i="3"/>
  <c r="G33" i="3"/>
  <c r="K32" i="3"/>
  <c r="L32" i="3" s="1"/>
  <c r="G32" i="3"/>
  <c r="K31" i="3"/>
  <c r="L31" i="3" s="1"/>
  <c r="I31" i="3"/>
  <c r="G31" i="3"/>
  <c r="K30" i="3"/>
  <c r="L30" i="3" s="1"/>
  <c r="I30" i="3"/>
  <c r="G30" i="3"/>
  <c r="K29" i="3"/>
  <c r="L29" i="3" s="1"/>
  <c r="I29" i="3"/>
  <c r="G29" i="3"/>
  <c r="K28" i="3"/>
  <c r="L28" i="3" s="1"/>
  <c r="I28" i="3"/>
  <c r="G28" i="3"/>
  <c r="K27" i="3"/>
  <c r="L27" i="3" s="1"/>
  <c r="I27" i="3"/>
  <c r="G27" i="3"/>
  <c r="K26" i="3"/>
  <c r="L26" i="3" s="1"/>
  <c r="I26" i="3"/>
  <c r="G26" i="3"/>
  <c r="K25" i="3"/>
  <c r="L25" i="3" s="1"/>
  <c r="I25" i="3"/>
  <c r="G25" i="3"/>
  <c r="K24" i="3"/>
  <c r="L24" i="3" s="1"/>
  <c r="G24" i="3"/>
  <c r="K23" i="3"/>
  <c r="L23" i="3" s="1"/>
  <c r="I23" i="3"/>
  <c r="G23" i="3"/>
  <c r="K22" i="3"/>
  <c r="L22" i="3" s="1"/>
  <c r="I22" i="3"/>
  <c r="G22" i="3"/>
  <c r="K21" i="3"/>
  <c r="L21" i="3" s="1"/>
  <c r="I21" i="3"/>
  <c r="G21" i="3"/>
  <c r="K20" i="3"/>
  <c r="L20" i="3" s="1"/>
  <c r="I20" i="3"/>
  <c r="G20" i="3"/>
  <c r="K19" i="3"/>
  <c r="L19" i="3" s="1"/>
  <c r="I19" i="3"/>
  <c r="G19" i="3"/>
  <c r="K18" i="3"/>
  <c r="L18" i="3" s="1"/>
  <c r="I18" i="3"/>
  <c r="G18" i="3"/>
  <c r="K17" i="3"/>
  <c r="L17" i="3" s="1"/>
  <c r="I17" i="3"/>
  <c r="G17" i="3"/>
  <c r="H16" i="3"/>
  <c r="E16" i="3"/>
  <c r="F15" i="3"/>
  <c r="G15" i="3" s="1"/>
  <c r="F14" i="3"/>
  <c r="G14" i="3" s="1"/>
  <c r="F13" i="3"/>
  <c r="G13" i="3" s="1"/>
  <c r="F12" i="3"/>
  <c r="G12" i="3" s="1"/>
  <c r="F11" i="3"/>
  <c r="G11" i="3" s="1"/>
  <c r="F10" i="3"/>
  <c r="G10" i="3" s="1"/>
  <c r="F9" i="3"/>
  <c r="G9" i="3" s="1"/>
  <c r="F8" i="3"/>
  <c r="G8" i="3" s="1"/>
  <c r="G7" i="3"/>
  <c r="F5" i="3"/>
  <c r="G5" i="3" s="1"/>
  <c r="F4" i="3"/>
  <c r="G4" i="3" s="1"/>
  <c r="F3" i="3"/>
  <c r="G3" i="3" s="1"/>
  <c r="F2" i="3"/>
  <c r="G2" i="3" s="1"/>
  <c r="I67" i="3" l="1"/>
  <c r="I59" i="3"/>
  <c r="G16" i="3"/>
  <c r="G67" i="3"/>
  <c r="G82" i="3"/>
  <c r="G59" i="3"/>
  <c r="G77" i="3"/>
  <c r="L59" i="3"/>
  <c r="AB167" i="2" l="1"/>
  <c r="AB170" i="2"/>
  <c r="AB169" i="2"/>
  <c r="AB168" i="2"/>
  <c r="AB166" i="2"/>
  <c r="AB165" i="2"/>
  <c r="AI165" i="2" s="1"/>
  <c r="AB164" i="2"/>
  <c r="AB163" i="2"/>
  <c r="AB162" i="2"/>
  <c r="AB161" i="2"/>
  <c r="AB159" i="2"/>
  <c r="AB158" i="2"/>
  <c r="AB157" i="2"/>
  <c r="AB156" i="2"/>
  <c r="AB151" i="2"/>
  <c r="AB150" i="2"/>
  <c r="AB149" i="2"/>
  <c r="AB148" i="2"/>
  <c r="AB147" i="2"/>
  <c r="AB146" i="2"/>
  <c r="AB145" i="2"/>
  <c r="AB144" i="2"/>
  <c r="AB143" i="2"/>
  <c r="AB142" i="2"/>
  <c r="AB141" i="2"/>
  <c r="AE141" i="2" s="1"/>
  <c r="AB140" i="2"/>
  <c r="AB139" i="2"/>
  <c r="AB138" i="2"/>
  <c r="AB124" i="2"/>
  <c r="AB118" i="2"/>
  <c r="AB117" i="2"/>
  <c r="AB116" i="2"/>
  <c r="AB114" i="2"/>
  <c r="AB112" i="2"/>
  <c r="AB111" i="2"/>
  <c r="AB110" i="2"/>
  <c r="AB109" i="2"/>
  <c r="AB108" i="2"/>
  <c r="AB107" i="2"/>
  <c r="AB105" i="2"/>
  <c r="AB104" i="2"/>
  <c r="AB102" i="2"/>
  <c r="AB99" i="2"/>
  <c r="AB97" i="2"/>
  <c r="AB90" i="2"/>
  <c r="AB89" i="2"/>
  <c r="AB88" i="2"/>
  <c r="AB87" i="2"/>
  <c r="AB86" i="2"/>
  <c r="AB85" i="2"/>
  <c r="AB84" i="2"/>
  <c r="AB83" i="2"/>
  <c r="AB82" i="2"/>
  <c r="AB77" i="2"/>
  <c r="AB76" i="2"/>
  <c r="AB75" i="2"/>
  <c r="AI75" i="2" s="1"/>
  <c r="AB69" i="2"/>
  <c r="AB71" i="2"/>
  <c r="AB68" i="2"/>
  <c r="AB67" i="2"/>
  <c r="AB66" i="2"/>
  <c r="AB63" i="2"/>
  <c r="AB62" i="2"/>
  <c r="AB61" i="2"/>
  <c r="AB56" i="2"/>
  <c r="AB55" i="2"/>
  <c r="AB54" i="2"/>
  <c r="AB53" i="2"/>
  <c r="AE53" i="2" s="1"/>
  <c r="AB52" i="2"/>
  <c r="AB50" i="2"/>
  <c r="AB49" i="2"/>
  <c r="AB38" i="2"/>
  <c r="AB37" i="2"/>
  <c r="AB36" i="2"/>
  <c r="AB32" i="2"/>
  <c r="AB23" i="2"/>
  <c r="AB20" i="2"/>
  <c r="AB19" i="2"/>
  <c r="AB18" i="2"/>
  <c r="AB17" i="2"/>
  <c r="AB15" i="2"/>
  <c r="AB14" i="2"/>
  <c r="AB13" i="2"/>
  <c r="AB10" i="2"/>
  <c r="AB9" i="2"/>
  <c r="AB8" i="2"/>
  <c r="AE8" i="2" s="1"/>
  <c r="O171" i="2"/>
  <c r="AB135" i="2"/>
  <c r="O132" i="2"/>
  <c r="AB132" i="2" s="1"/>
  <c r="O129" i="2"/>
  <c r="AB129" i="2" s="1"/>
  <c r="O127" i="2"/>
  <c r="AB127" i="2" s="1"/>
  <c r="AB125" i="2"/>
  <c r="AB123" i="2"/>
  <c r="AB122" i="2"/>
  <c r="AB121" i="2"/>
  <c r="O119" i="2"/>
  <c r="AB119" i="2" s="1"/>
  <c r="O113" i="2"/>
  <c r="AB113" i="2" s="1"/>
  <c r="AB101" i="2"/>
  <c r="O98" i="2"/>
  <c r="AB98" i="2" s="1"/>
  <c r="O96" i="2"/>
  <c r="AB96" i="2" s="1"/>
  <c r="O95" i="2"/>
  <c r="AB95" i="2" s="1"/>
  <c r="AE95" i="2" s="1"/>
  <c r="O94" i="2"/>
  <c r="AB94" i="2" s="1"/>
  <c r="O92" i="2"/>
  <c r="AB92" i="2" s="1"/>
  <c r="O91" i="2"/>
  <c r="AB91" i="2" s="1"/>
  <c r="AB81" i="2"/>
  <c r="O80" i="2"/>
  <c r="AB80" i="2" s="1"/>
  <c r="O74" i="2"/>
  <c r="AB74" i="2" s="1"/>
  <c r="O73" i="2"/>
  <c r="AB73" i="2" s="1"/>
  <c r="AB70" i="2"/>
  <c r="O65" i="2"/>
  <c r="O64" i="2"/>
  <c r="O60" i="2"/>
  <c r="AB60" i="2" s="1"/>
  <c r="O59" i="2"/>
  <c r="AB59" i="2" s="1"/>
  <c r="O58" i="2"/>
  <c r="AB58" i="2" s="1"/>
  <c r="O57" i="2"/>
  <c r="AB57" i="2" s="1"/>
  <c r="O45" i="2"/>
  <c r="AB45" i="2" s="1"/>
  <c r="O44" i="2"/>
  <c r="AB44" i="2" s="1"/>
  <c r="O43" i="2"/>
  <c r="AB43" i="2" s="1"/>
  <c r="O42" i="2"/>
  <c r="AB42" i="2" s="1"/>
  <c r="AB40" i="2"/>
  <c r="O39" i="2"/>
  <c r="AB39" i="2" s="1"/>
  <c r="AB34" i="2"/>
  <c r="AB33" i="2"/>
  <c r="O31" i="2"/>
  <c r="AB31" i="2" s="1"/>
  <c r="O30" i="2"/>
  <c r="AB30" i="2" s="1"/>
  <c r="O29" i="2"/>
  <c r="AB29" i="2" s="1"/>
  <c r="O28" i="2"/>
  <c r="AB28" i="2" s="1"/>
  <c r="O27" i="2"/>
  <c r="AB27" i="2" s="1"/>
  <c r="O26" i="2"/>
  <c r="AB26" i="2" s="1"/>
  <c r="O25" i="2"/>
  <c r="AB25" i="2" s="1"/>
  <c r="O24" i="2"/>
  <c r="AB24" i="2" s="1"/>
  <c r="O22" i="2"/>
  <c r="AB22" i="2" s="1"/>
  <c r="O21" i="2"/>
  <c r="AB21" i="2" s="1"/>
  <c r="O16" i="2"/>
  <c r="AB16" i="2" s="1"/>
  <c r="O12" i="2"/>
  <c r="AB12" i="2" s="1"/>
  <c r="O11" i="2"/>
  <c r="AB11" i="2" s="1"/>
  <c r="O7" i="2"/>
  <c r="AB7" i="2" s="1"/>
  <c r="O6" i="2"/>
  <c r="AE17" i="2" l="1"/>
  <c r="AI17" i="2"/>
  <c r="AE18" i="2"/>
  <c r="AI18" i="2"/>
  <c r="AI54" i="2"/>
  <c r="AE54" i="2"/>
  <c r="AI62" i="2"/>
  <c r="AE62" i="2"/>
  <c r="AI8" i="2"/>
  <c r="AI55" i="2"/>
  <c r="AE55" i="2"/>
  <c r="AE61" i="2"/>
  <c r="AI61" i="2"/>
  <c r="AI9" i="2"/>
  <c r="AE9" i="2"/>
  <c r="AI11" i="2"/>
  <c r="AE11" i="2"/>
  <c r="AE22" i="2"/>
  <c r="AI22" i="2"/>
  <c r="AI29" i="2"/>
  <c r="AE29" i="2"/>
  <c r="AI40" i="2"/>
  <c r="AE40" i="2"/>
  <c r="AI58" i="2"/>
  <c r="AE58" i="2"/>
  <c r="AI92" i="2"/>
  <c r="AE92" i="2"/>
  <c r="AI98" i="2"/>
  <c r="AE98" i="2"/>
  <c r="AI113" i="2"/>
  <c r="AE113" i="2"/>
  <c r="AI121" i="2"/>
  <c r="AE121" i="2"/>
  <c r="AI123" i="2"/>
  <c r="AE123" i="2"/>
  <c r="AI127" i="2"/>
  <c r="AE127" i="2"/>
  <c r="AI132" i="2"/>
  <c r="AE132" i="2"/>
  <c r="AI13" i="2"/>
  <c r="AE13" i="2"/>
  <c r="AI15" i="2"/>
  <c r="AE15" i="2"/>
  <c r="AE20" i="2"/>
  <c r="AI20" i="2"/>
  <c r="AI32" i="2"/>
  <c r="AE32" i="2"/>
  <c r="AI37" i="2"/>
  <c r="AE37" i="2"/>
  <c r="AI49" i="2"/>
  <c r="AE49" i="2"/>
  <c r="AI52" i="2"/>
  <c r="AE52" i="2"/>
  <c r="AI56" i="2"/>
  <c r="AE56" i="2"/>
  <c r="AI66" i="2"/>
  <c r="AE66" i="2"/>
  <c r="AI68" i="2"/>
  <c r="AE68" i="2"/>
  <c r="AI69" i="2"/>
  <c r="AE69" i="2"/>
  <c r="AI76" i="2"/>
  <c r="AE76" i="2"/>
  <c r="AI83" i="2"/>
  <c r="AE83" i="2"/>
  <c r="AI85" i="2"/>
  <c r="AE85" i="2"/>
  <c r="AI87" i="2"/>
  <c r="AE87" i="2"/>
  <c r="AI89" i="2"/>
  <c r="AE89" i="2"/>
  <c r="AI97" i="2"/>
  <c r="AE97" i="2"/>
  <c r="AI102" i="2"/>
  <c r="AE102" i="2"/>
  <c r="AI105" i="2"/>
  <c r="AE105" i="2"/>
  <c r="AI108" i="2"/>
  <c r="AE108" i="2"/>
  <c r="AI110" i="2"/>
  <c r="AE110" i="2"/>
  <c r="AI112" i="2"/>
  <c r="AE112" i="2"/>
  <c r="AI116" i="2"/>
  <c r="AE116" i="2"/>
  <c r="AI118" i="2"/>
  <c r="AE118" i="2"/>
  <c r="AI138" i="2"/>
  <c r="AE138" i="2"/>
  <c r="AI140" i="2"/>
  <c r="AE140" i="2"/>
  <c r="AI142" i="2"/>
  <c r="AE142" i="2"/>
  <c r="AI144" i="2"/>
  <c r="AE144" i="2"/>
  <c r="AI146" i="2"/>
  <c r="AE146" i="2"/>
  <c r="AI148" i="2"/>
  <c r="AE148" i="2"/>
  <c r="AI150" i="2"/>
  <c r="AE150" i="2"/>
  <c r="AI156" i="2"/>
  <c r="AE156" i="2"/>
  <c r="AI158" i="2"/>
  <c r="AE158" i="2"/>
  <c r="AI161" i="2"/>
  <c r="AE161" i="2"/>
  <c r="AI163" i="2"/>
  <c r="AE163" i="2"/>
  <c r="AE165" i="2"/>
  <c r="AI168" i="2"/>
  <c r="AE168" i="2"/>
  <c r="AI170" i="2"/>
  <c r="AE170" i="2"/>
  <c r="AE16" i="2"/>
  <c r="AI16" i="2"/>
  <c r="AI25" i="2"/>
  <c r="AE25" i="2"/>
  <c r="AI27" i="2"/>
  <c r="AE27" i="2"/>
  <c r="AI31" i="2"/>
  <c r="AE31" i="2"/>
  <c r="AI34" i="2"/>
  <c r="AE34" i="2"/>
  <c r="AI43" i="2"/>
  <c r="AE43" i="2"/>
  <c r="AI45" i="2"/>
  <c r="AE45" i="2"/>
  <c r="AI60" i="2"/>
  <c r="AE60" i="2"/>
  <c r="AI73" i="2"/>
  <c r="AE73" i="2"/>
  <c r="AI81" i="2"/>
  <c r="AE81" i="2"/>
  <c r="AI95" i="2"/>
  <c r="AI7" i="2"/>
  <c r="AE7" i="2"/>
  <c r="AE12" i="2"/>
  <c r="AI12" i="2"/>
  <c r="AI21" i="2"/>
  <c r="AE21" i="2"/>
  <c r="AE24" i="2"/>
  <c r="AI24" i="2"/>
  <c r="AI26" i="2"/>
  <c r="AE26" i="2"/>
  <c r="AI28" i="2"/>
  <c r="AE28" i="2"/>
  <c r="AI30" i="2"/>
  <c r="AE30" i="2"/>
  <c r="AI33" i="2"/>
  <c r="AE33" i="2"/>
  <c r="AI39" i="2"/>
  <c r="AE39" i="2"/>
  <c r="AI42" i="2"/>
  <c r="AE42" i="2"/>
  <c r="AI44" i="2"/>
  <c r="AE44" i="2"/>
  <c r="AI57" i="2"/>
  <c r="AE57" i="2"/>
  <c r="AI59" i="2"/>
  <c r="AE59" i="2"/>
  <c r="AI70" i="2"/>
  <c r="AE70" i="2"/>
  <c r="AI74" i="2"/>
  <c r="AE74" i="2"/>
  <c r="AI80" i="2"/>
  <c r="AE80" i="2"/>
  <c r="AI91" i="2"/>
  <c r="AE91" i="2"/>
  <c r="AI94" i="2"/>
  <c r="AE94" i="2"/>
  <c r="AI96" i="2"/>
  <c r="AE96" i="2"/>
  <c r="AI101" i="2"/>
  <c r="AE101" i="2"/>
  <c r="AI119" i="2"/>
  <c r="AE119" i="2"/>
  <c r="AI122" i="2"/>
  <c r="AE122" i="2"/>
  <c r="AI125" i="2"/>
  <c r="AE125" i="2"/>
  <c r="AI129" i="2"/>
  <c r="AE129" i="2"/>
  <c r="AI135" i="2"/>
  <c r="AE135" i="2"/>
  <c r="AE10" i="2"/>
  <c r="AI10" i="2"/>
  <c r="AE14" i="2"/>
  <c r="AI14" i="2"/>
  <c r="AI19" i="2"/>
  <c r="AE19" i="2"/>
  <c r="AI23" i="2"/>
  <c r="AE23" i="2"/>
  <c r="AI36" i="2"/>
  <c r="AE36" i="2"/>
  <c r="AI38" i="2"/>
  <c r="AE38" i="2"/>
  <c r="AI50" i="2"/>
  <c r="AE50" i="2"/>
  <c r="AI53" i="2"/>
  <c r="AI63" i="2"/>
  <c r="AE63" i="2"/>
  <c r="AI67" i="2"/>
  <c r="AE67" i="2"/>
  <c r="AI71" i="2"/>
  <c r="AE71" i="2"/>
  <c r="AE75" i="2"/>
  <c r="AI77" i="2"/>
  <c r="AE77" i="2"/>
  <c r="AI82" i="2"/>
  <c r="AE82" i="2"/>
  <c r="AI84" i="2"/>
  <c r="AE84" i="2"/>
  <c r="AI86" i="2"/>
  <c r="AE86" i="2"/>
  <c r="AI88" i="2"/>
  <c r="AE88" i="2"/>
  <c r="AI90" i="2"/>
  <c r="AE90" i="2"/>
  <c r="AI99" i="2"/>
  <c r="AE99" i="2"/>
  <c r="AI104" i="2"/>
  <c r="AE104" i="2"/>
  <c r="AI107" i="2"/>
  <c r="AE107" i="2"/>
  <c r="AI109" i="2"/>
  <c r="AE109" i="2"/>
  <c r="AI111" i="2"/>
  <c r="AE111" i="2"/>
  <c r="AI114" i="2"/>
  <c r="AE114" i="2"/>
  <c r="AI117" i="2"/>
  <c r="AE117" i="2"/>
  <c r="AI124" i="2"/>
  <c r="AE124" i="2"/>
  <c r="AI139" i="2"/>
  <c r="AE139" i="2"/>
  <c r="AI141" i="2"/>
  <c r="AI143" i="2"/>
  <c r="AE143" i="2"/>
  <c r="AI145" i="2"/>
  <c r="AE145" i="2"/>
  <c r="AI147" i="2"/>
  <c r="AE147" i="2"/>
  <c r="AI149" i="2"/>
  <c r="AE149" i="2"/>
  <c r="AI151" i="2"/>
  <c r="AE151" i="2"/>
  <c r="AI157" i="2"/>
  <c r="AE157" i="2"/>
  <c r="AI159" i="2"/>
  <c r="AE159" i="2"/>
  <c r="AI162" i="2"/>
  <c r="AE162" i="2"/>
  <c r="AI164" i="2"/>
  <c r="AE164" i="2"/>
  <c r="AI166" i="2"/>
  <c r="AE166" i="2"/>
  <c r="AI169" i="2"/>
  <c r="AE169" i="2"/>
  <c r="AI167" i="2"/>
  <c r="AE167" i="2"/>
  <c r="AB6" i="2"/>
  <c r="AB64" i="2"/>
  <c r="AB171" i="2"/>
  <c r="AB65" i="2"/>
  <c r="AB93" i="2"/>
  <c r="AI93" i="2" s="1"/>
  <c r="AE93" i="2" l="1"/>
  <c r="AE6" i="2"/>
  <c r="AI6" i="2"/>
  <c r="AI65" i="2"/>
  <c r="AE65" i="2"/>
  <c r="AI64" i="2"/>
  <c r="AI171" i="2"/>
  <c r="AE171" i="2"/>
  <c r="J4" i="2"/>
  <c r="B4" i="2"/>
  <c r="C4" i="2" s="1"/>
  <c r="G4" i="2"/>
  <c r="I4" i="2" s="1"/>
  <c r="D4" i="2"/>
  <c r="F4" i="2" s="1"/>
  <c r="K4" i="2" l="1"/>
  <c r="M4" i="2" s="1"/>
</calcChain>
</file>

<file path=xl/comments1.xml><?xml version="1.0" encoding="utf-8"?>
<comments xmlns="http://schemas.openxmlformats.org/spreadsheetml/2006/main">
  <authors>
    <author>Martha del Pilar Gomez</author>
  </authors>
  <commentList>
    <comment ref="H1" authorId="0" shapeId="0">
      <text>
        <r>
          <rPr>
            <b/>
            <sz val="9"/>
            <color indexed="81"/>
            <rFont val="Tahoma"/>
            <family val="2"/>
          </rPr>
          <t xml:space="preserve">OAP: Se sugiere valor promedio tiquete $800,000
</t>
        </r>
        <r>
          <rPr>
            <sz val="9"/>
            <color indexed="81"/>
            <rFont val="Tahoma"/>
            <family val="2"/>
          </rPr>
          <t xml:space="preserve">
</t>
        </r>
      </text>
    </comment>
  </commentList>
</comments>
</file>

<file path=xl/sharedStrings.xml><?xml version="1.0" encoding="utf-8"?>
<sst xmlns="http://schemas.openxmlformats.org/spreadsheetml/2006/main" count="3741" uniqueCount="902">
  <si>
    <t>TOPE</t>
  </si>
  <si>
    <t>MEJORAMIENTO DE CONDICIONES 2022</t>
  </si>
  <si>
    <t>DIFERENCIA</t>
  </si>
  <si>
    <t>FORTALECIMIENTO PROCESOS 2022</t>
  </si>
  <si>
    <t>Proyecto de inversión</t>
  </si>
  <si>
    <t>Código Producto del Proyecto o Código plan de adquisiciones</t>
  </si>
  <si>
    <t>Proceso Responsable</t>
  </si>
  <si>
    <t>Grupo de trabajo y/o proceso</t>
  </si>
  <si>
    <t>Meta Plan Estratégico</t>
  </si>
  <si>
    <t>Descripción del concepto</t>
  </si>
  <si>
    <t xml:space="preserve">Código UNSPSC </t>
  </si>
  <si>
    <t>Fecha estimada de inicio de proceso de selección</t>
  </si>
  <si>
    <t>Fecha estimada de presentación de ofertas</t>
  </si>
  <si>
    <t xml:space="preserve">Duración estimada del contrato </t>
  </si>
  <si>
    <t>Duración estimada del contrato (intervalo: días, meses, años)</t>
  </si>
  <si>
    <t xml:space="preserve">Modalidad de selección </t>
  </si>
  <si>
    <t>Fuente de los recursos</t>
  </si>
  <si>
    <t>Valor estimado en la vigencia actual (Valor Inicial)</t>
  </si>
  <si>
    <t>¿Se requieren vigencias futuras?</t>
  </si>
  <si>
    <t>Estado de solicitud de vigencias futuras</t>
  </si>
  <si>
    <t>Unidad de contratación</t>
  </si>
  <si>
    <t>Ubicación</t>
  </si>
  <si>
    <t xml:space="preserve">Nombre del responsable </t>
  </si>
  <si>
    <t xml:space="preserve">Teléfono del responsable </t>
  </si>
  <si>
    <t xml:space="preserve">Correo electrónico del responsable </t>
  </si>
  <si>
    <t>Tipo de objeto de Gasto</t>
  </si>
  <si>
    <t>Nombre del Supervisor</t>
  </si>
  <si>
    <t>Crear</t>
  </si>
  <si>
    <t xml:space="preserve">Aumentar </t>
  </si>
  <si>
    <t>Reducir</t>
  </si>
  <si>
    <t>Valor Real del contrato</t>
  </si>
  <si>
    <t># CDP</t>
  </si>
  <si>
    <t xml:space="preserve">Valor Utilizado CDP </t>
  </si>
  <si>
    <t xml:space="preserve">Saldo CDP </t>
  </si>
  <si>
    <t># RP</t>
  </si>
  <si>
    <t xml:space="preserve">Fecha del RP </t>
  </si>
  <si>
    <t xml:space="preserve">Valor Utilizado RP </t>
  </si>
  <si>
    <t xml:space="preserve">Saldo RP 
 </t>
  </si>
  <si>
    <t>Número del Contrato asociado</t>
  </si>
  <si>
    <t xml:space="preserve">Nombre Tercero </t>
  </si>
  <si>
    <t xml:space="preserve">OBLIGADO
</t>
  </si>
  <si>
    <t>OBSERVACIONES</t>
  </si>
  <si>
    <t>PROYECTO MEJORAMIENTO DE LAS CONDICIONES PARA LA GARANTÍA DE LOS DERECHOS DE LAS PERSONAS CON DISCAPACIDAD VISUAL EN EL PAÍS</t>
  </si>
  <si>
    <t>MC-01</t>
  </si>
  <si>
    <t xml:space="preserve">Asistencia Técnica
</t>
  </si>
  <si>
    <t xml:space="preserve">Grupo Educación
</t>
  </si>
  <si>
    <t>Brindar asistencia técnica en educación a las entidades territoriales certificadas para  el mejoramiento de los procesos de atención de las personas con discapacidad visual</t>
  </si>
  <si>
    <t>Contratación directa</t>
  </si>
  <si>
    <t>NACIÓN</t>
  </si>
  <si>
    <t>Gestión contractual</t>
  </si>
  <si>
    <t>Bogotá, D.C.</t>
  </si>
  <si>
    <t>Pedro Andrade</t>
  </si>
  <si>
    <t>subdireccion@inci.gov.co</t>
  </si>
  <si>
    <t>CONTRATO  PRESTACIÓN SERVICIOS PROFESIONALES</t>
  </si>
  <si>
    <t>Gloría Yaneth Peña</t>
  </si>
  <si>
    <t>Viáticos para el desarrollo de las comisiones de los servidores públicos del INCI en ejercicio de sus funciones</t>
  </si>
  <si>
    <t>No aplica</t>
  </si>
  <si>
    <t>No es contrato</t>
  </si>
  <si>
    <t>VIÁTICOS</t>
  </si>
  <si>
    <t xml:space="preserve">Tiquetes terrestres para el desplazamiento de los servidores públicos del INCI para el ejercicio de sus funciones  </t>
  </si>
  <si>
    <t>TIQUETE TERRESTRE</t>
  </si>
  <si>
    <t>TIQUETE AÉREO</t>
  </si>
  <si>
    <t>Gladys Pardo</t>
  </si>
  <si>
    <t>Grupo Accesibilidad</t>
  </si>
  <si>
    <t>Brindar asesoría a entidades públicas y privadas que generen condiciones de accesibilidad al espacio físico, a la información y al uso de tecnología especializada para las personas con discapacidad visual</t>
  </si>
  <si>
    <t>Edwin Beltrán</t>
  </si>
  <si>
    <t xml:space="preserve"> Grupo Gestión Interinstitucional</t>
  </si>
  <si>
    <t>Asesorar a las instancias competentes para promover la empleabilidad de las personas con discapacidad visual</t>
  </si>
  <si>
    <t>María del Rosario Yepes</t>
  </si>
  <si>
    <t xml:space="preserve"> Comunicaciones</t>
  </si>
  <si>
    <t>Desarrollar campañas de comunicación relacionadas con la temática de discapacidad visual y el quehacer institucional</t>
  </si>
  <si>
    <t>JUAN ESTEBAN GOMEZ</t>
  </si>
  <si>
    <t>Implementar el Modelo Integrado de Planeación y Gestión en el INCI</t>
  </si>
  <si>
    <t>MC-02</t>
  </si>
  <si>
    <t>Dotar instituciones que atiendan personas con discapacidad visual con libros y textos en braille y material en relieve y macrotipo</t>
  </si>
  <si>
    <t>Contratar los servicios de recolección, curso y entrega de correo, correspondencia y demás servicios postales que requiera el INCI, en las modalidades de correo normal, certificado, urbano nacional e internacional, dirigido con prueba de entrega urbano y nacional; servicio Post- Express a nivel urbano y nacional.</t>
  </si>
  <si>
    <t>SERVICIO</t>
  </si>
  <si>
    <t>Producción radial y audiovisual</t>
  </si>
  <si>
    <t>Producir y emitir contenidos radiales para promover la inclusión de las personas con discapacidad visual</t>
  </si>
  <si>
    <t>Henry Díaz</t>
  </si>
  <si>
    <t>CONTRATO PRESTACIÓN SERVICIOS (Técnico)</t>
  </si>
  <si>
    <t xml:space="preserve">Centro Cultural
</t>
  </si>
  <si>
    <t>Producir y publicar en formatos accesibles documentos para personas con discapacidad visual</t>
  </si>
  <si>
    <t>Enrique King</t>
  </si>
  <si>
    <t>Actualización, Funcionamiento, Soporte y Mantenimiento de la plataforma D-Space de la Biblioteca vitual para ciegos</t>
  </si>
  <si>
    <t>81112210
81112200</t>
  </si>
  <si>
    <t xml:space="preserve">Unidades Productivas
</t>
  </si>
  <si>
    <t xml:space="preserve">Disponer de material, productos y ayudas para la adquisición por parte de las  personas con discapacidad visual </t>
  </si>
  <si>
    <t>Adquisición de elementos especializados para personas ciegas y con baja visión que serán comercializados en La Tienda INCI</t>
  </si>
  <si>
    <t>42211700;
42211702;
44101800;
44101802;
44101803</t>
  </si>
  <si>
    <t>Menor Cuantía</t>
  </si>
  <si>
    <t>SUMINISTRO</t>
  </si>
  <si>
    <t>Julieth Mejía</t>
  </si>
  <si>
    <t xml:space="preserve">Transcribir e imprimir libros, textos y material para las personas con discapacidad visual </t>
  </si>
  <si>
    <t>Adquisición de pliegos de papel de diferentes referencias y gramajes para la producción de tarjetones, libros, cartillas, folletos, entre otros, para las personas con discapacidad visual.</t>
  </si>
  <si>
    <t>Servicio de mantenimiento y preventivo de las máquinas impresoras tinta RICOH, con el fin de asegurar el buen y correcto funcionamiento de las mismas.</t>
  </si>
  <si>
    <t>73152101;
73152102;
73152103; 
81101707</t>
  </si>
  <si>
    <t>Servicio de mantenimiento y preventivo de las máquinas Offset, con el fin de asegurar el buen y correcto funcionamiento de las mismas.</t>
  </si>
  <si>
    <t>Servicio de mantenimiento y preventivo de la máquina Estereotipadora PED 30 con el fin de asegurar el buen y correcto funcionamiento de las mismas.</t>
  </si>
  <si>
    <t>Servicio de mantenimiento y preventivo de las máquinas impresoras braille Index con el fin de asegurar el buen y correcto funcionamiento de las mismas.</t>
  </si>
  <si>
    <t>Implementar  el Modelo Integrado de Planeación y Gestión en el INCI</t>
  </si>
  <si>
    <t>Servicio de mantenimiento y preventivo de las máquinas impresoras y cortadora de láser con el fin de asegurar el buen y correcto funcionamiento de las mismas.</t>
  </si>
  <si>
    <t>345 días</t>
  </si>
  <si>
    <t>0</t>
  </si>
  <si>
    <t>1</t>
  </si>
  <si>
    <t>Contratación de prestación de servicios de apoyo a la gestión de 10 personas  para la producción de tarjetones electorales accesibles elaborados en la Imprenta Nacional para Ciegos para el proceso de elecciones del congreso 2022</t>
  </si>
  <si>
    <t>Contratación del software de prestación de servicios mediante el cual se realiza toda la gestión integral del manejo de la Imprenta Nacional para Ciegos (Cotización, generación de orden de producción, gestión y reporte operativo, control de inventarios, generación de reportes de pots costeos, entre otros)</t>
  </si>
  <si>
    <t>Adquisición de códigos ISBN para la codificación de libros y obras elaborados e impresos en el INCI</t>
  </si>
  <si>
    <t>Recolección de residuos peligrosos generados por la Imprenta Nacional para Ciegos</t>
  </si>
  <si>
    <t>MC-03</t>
  </si>
  <si>
    <t>Desarrollar ejercicios de investigación para mejorar las condiciones de inclusión de las personas con discapacidad visual</t>
  </si>
  <si>
    <t>Rosario Yepes</t>
  </si>
  <si>
    <t>Gestionar documentos de propuestas normativas para hacer efectivos los derechos de las personas con discapacidad visual</t>
  </si>
  <si>
    <t>Darío Montañez</t>
  </si>
  <si>
    <t xml:space="preserve">Promover y asesorar a organizaciones sociales y  otros colectivos de personas con discapacidad, para  la participación y el ejercicio de sus derechos </t>
  </si>
  <si>
    <t>PROYECTO FORTALECIMIENTO DE PROCESOS Y RECURSOS DEL INCI PARA CONTRIBUIR CON EL MEJORAMIENTO DE SERVICIOS A LAS PERSONAS CON DISCAPACIDAD VISUAL</t>
  </si>
  <si>
    <t>FP-02</t>
  </si>
  <si>
    <t xml:space="preserve">Gestión documental
</t>
  </si>
  <si>
    <t>Implementar los instrumentos archivísticos en la entidad</t>
  </si>
  <si>
    <t>Prestar sus servicios de tecnólogo en gestión documental, apoyando la ejecución de las diferentes actividades y compromisos establecidos para el proceso de gestión documental durante la vigencia 2022 en el Instituto Nacional para Ciegos – INCI.</t>
  </si>
  <si>
    <t>scretariageneral@inci.gov.co</t>
  </si>
  <si>
    <t>Luz Hedy Ortiz</t>
  </si>
  <si>
    <t>Actualizar y ejecutar el programa de gestión documental</t>
  </si>
  <si>
    <t>FP-03</t>
  </si>
  <si>
    <t>Gestión Humana</t>
  </si>
  <si>
    <t>Ejecutar el Programa de Bienestar para contribuir al mejoramiento de la Calidad de Vida de los servidores de la entidad</t>
  </si>
  <si>
    <t>Contratar servicio de salud ocupacional y laboral</t>
  </si>
  <si>
    <t>Andrea Cuadros</t>
  </si>
  <si>
    <t>Fortalecer las capacidades, conocimientos y habilidades de los servidores en el puesto de trabajo, a través de la implementación del Plan Institucional de Capacitación</t>
  </si>
  <si>
    <t>Contrato de prestación de servicios para fortalecer las capacidades, conocimientos y habilidades de los servidores públicos</t>
  </si>
  <si>
    <t>86101705;
86101810</t>
  </si>
  <si>
    <t>FP-04</t>
  </si>
  <si>
    <t>Direccionamiento Estratégico</t>
  </si>
  <si>
    <t>Ricardo Hernández</t>
  </si>
  <si>
    <t>planeacion@inci.gov.co</t>
  </si>
  <si>
    <t>Renovación del licenciamiento del Software del Sistema Integrado de Gestión y Acompañamiento en la parametrización del Software del Sistema Integrado de Gestión</t>
  </si>
  <si>
    <t>SOFTWARE</t>
  </si>
  <si>
    <t>Tiquetes terrestres</t>
  </si>
  <si>
    <t>FP-05</t>
  </si>
  <si>
    <t xml:space="preserve">Informática y Tecnología_x000D_
</t>
  </si>
  <si>
    <t>Actualizar la plataforma tecnológica de la entidad</t>
  </si>
  <si>
    <t>Contratación de prestación de servicio para soporte y actualización de licencia IOS aplicaciones del INCI y plataforma de learning</t>
  </si>
  <si>
    <t>Carlos Supanteve</t>
  </si>
  <si>
    <t xml:space="preserve">Contratación de prestación de servicio para soporte y mantenimiento de la página web, el aplicativo de asistencia técnica </t>
  </si>
  <si>
    <t>Servicio de Streaming para la Emisora Virtual INCI Radio, del Instituto Nacional para Ciegos</t>
  </si>
  <si>
    <t xml:space="preserve"> Adquisición de licenciamiento microsoft office 365 para los equipos de cómputo del INCI </t>
  </si>
  <si>
    <t>Selección abreviada- Acuedo Marco</t>
  </si>
  <si>
    <t>LICENCIA</t>
  </si>
  <si>
    <t xml:space="preserve"> Adquisición Licenciamiento Suite Adobe </t>
  </si>
  <si>
    <t>Antonio Betancur</t>
  </si>
  <si>
    <t>Contratar el servicio de hosting para el alojamiento de la página web y aplicaciones del Instituto Nacional Para Ciegos - INCI, acorde con el anexo técnico, los estudios previos y el pliego de condiciones.</t>
  </si>
  <si>
    <t xml:space="preserve"> Prestar sus servicios como ingeniero de sistemas para soporte, desarrollo y mejoramiento en el SGD ORFEO del Instituto Nacional para Ciegos </t>
  </si>
  <si>
    <t>Adquisición Licenciamiento Duxbury</t>
  </si>
  <si>
    <t xml:space="preserve"> LICENCIA </t>
  </si>
  <si>
    <t>Mejorar la seguridad de la información</t>
  </si>
  <si>
    <t xml:space="preserve"> Mantenimiento servidor y actualización sistema telefónico IP - Elastix  </t>
  </si>
  <si>
    <t>Helbert Castillo</t>
  </si>
  <si>
    <t xml:space="preserve"> Mantenimiento preventivo y correctivo por horas,  de equipos de redes WI-FI AP, Switch Core y Borde, controladoras  relacionadas, actualización, implementaciones, configuraciones de propiedad del INCI </t>
  </si>
  <si>
    <t>72103302;
81111803;
81111804</t>
  </si>
  <si>
    <t xml:space="preserve"> Adquisición de Antivirus </t>
  </si>
  <si>
    <t xml:space="preserve"> Antonio Betancur </t>
  </si>
  <si>
    <t xml:space="preserve"> Adquisición de Licencias Firewall </t>
  </si>
  <si>
    <t xml:space="preserve"> Prestación de servicios de actualización, mantenimiento y soporte del sistema Administrativo y Financiero WEB SAFI-ERP, del Instituto Nacional para Ciegos – INCI. </t>
  </si>
  <si>
    <t xml:space="preserve"> Servicio de mantenimiento Máquinas Virtuales y actualización SERVERCENTER </t>
  </si>
  <si>
    <t xml:space="preserve"> Servicio de mantenimiento y ajustes a IPv6 - Incluye permanencia en "LACNIC" </t>
  </si>
  <si>
    <t xml:space="preserve"> Soporte de Directorio activo </t>
  </si>
  <si>
    <t xml:space="preserve"> Soporte de Firewall </t>
  </si>
  <si>
    <t>Administrativo</t>
  </si>
  <si>
    <t>secretariageneral@inci.gov.co</t>
  </si>
  <si>
    <t>Plantas aromáticas, bebestibles y especias</t>
  </si>
  <si>
    <t>GG-03</t>
  </si>
  <si>
    <t xml:space="preserve">Caja menor productos cafetería y restaurante </t>
  </si>
  <si>
    <t>CAJA MENOR</t>
  </si>
  <si>
    <t>Azúcar</t>
  </si>
  <si>
    <t>Café</t>
  </si>
  <si>
    <t>Dotación</t>
  </si>
  <si>
    <t>GG-04</t>
  </si>
  <si>
    <t>Caja Menor  Papeleria, utiles escritorio y oficina</t>
  </si>
  <si>
    <t xml:space="preserve">Adquisición de Papel bond oficina, cajas, carpetas </t>
  </si>
  <si>
    <t>14101501;
60121124;
14111507;
44122003;
44111515</t>
  </si>
  <si>
    <t>MATERIALES Y SUMINISTROS</t>
  </si>
  <si>
    <t>Papel higiénico, servilletas, toallas papel, vasos de cartón</t>
  </si>
  <si>
    <t>14111704;
14111705</t>
  </si>
  <si>
    <t>Diesel combustible vehiculo</t>
  </si>
  <si>
    <t>Toner impresoras</t>
  </si>
  <si>
    <t>Creolina, alcohol y limpiavidrios</t>
  </si>
  <si>
    <t xml:space="preserve">Limpiones, toallas, traperos, Esponjillas y PAD para brillo (aseo) </t>
  </si>
  <si>
    <t xml:space="preserve">Jabón, liquidos para aseo </t>
  </si>
  <si>
    <t>Otros productos plasticos (desechables, escobas,otros aseo)</t>
  </si>
  <si>
    <t>52151501;
52151502;
52151503;
52151504</t>
  </si>
  <si>
    <t xml:space="preserve">Suministros de escritorio ( ganchos, esferos, lapices, cosedoras etc) </t>
  </si>
  <si>
    <t>44121702;
27112309;
42312009</t>
  </si>
  <si>
    <t>GG-05</t>
  </si>
  <si>
    <t>Adquisición de Token para trámites con el Ministerio de Hacienda</t>
  </si>
  <si>
    <t>GG-06</t>
  </si>
  <si>
    <t>GG-07</t>
  </si>
  <si>
    <t>Caja Menor - Transporte</t>
  </si>
  <si>
    <t>Servicio Público Energia</t>
  </si>
  <si>
    <t xml:space="preserve">Servicio Público Agua </t>
  </si>
  <si>
    <t>GG-08</t>
  </si>
  <si>
    <t xml:space="preserve">SEGUROS </t>
  </si>
  <si>
    <t xml:space="preserve">SEGUROS VIGENCIA FUTURA </t>
  </si>
  <si>
    <t>GG-09</t>
  </si>
  <si>
    <t>Caja menor, gastos judiciales</t>
  </si>
  <si>
    <t xml:space="preserve">Financiero
</t>
  </si>
  <si>
    <t xml:space="preserve">Honorarios Consejo Directivo </t>
  </si>
  <si>
    <t xml:space="preserve">Evaluación y Mejoramiento
</t>
  </si>
  <si>
    <t>María Helena Ordoñez</t>
  </si>
  <si>
    <t>controlinterno@inci.gov.co</t>
  </si>
  <si>
    <t>Maria Helena Ordoñez</t>
  </si>
  <si>
    <t xml:space="preserve">Gestión Contractual
</t>
  </si>
  <si>
    <t>PROPIOS 20</t>
  </si>
  <si>
    <t>Diego Sánchez</t>
  </si>
  <si>
    <t>juridica@inci.gov.co</t>
  </si>
  <si>
    <t xml:space="preserve">Gestión Jurídica
</t>
  </si>
  <si>
    <t>Contratar la prestación de servicios para apoyar el desarrollo del Programa de Bienestar, el Plan Integral de Capacitación, el Sistema de Gestión de Seguridad y Salud en el Trabajo (SG-SST) y demás procesos relacionados con la dependencia de Gestión Humana del Instituto Nacional para Ciegos – INCI</t>
  </si>
  <si>
    <t xml:space="preserve">Servicio teléfono y celular </t>
  </si>
  <si>
    <t xml:space="preserve">Servicio vigilancia </t>
  </si>
  <si>
    <t xml:space="preserve">Servicio vigilancia VIGENCIA FUTURA </t>
  </si>
  <si>
    <t>105 días</t>
  </si>
  <si>
    <t>Servicios de aseo</t>
  </si>
  <si>
    <t xml:space="preserve">Servicios de aseo VIGENCIA FUTURA </t>
  </si>
  <si>
    <t>Servicios complementarios de aseo (Aspiradora, greca, estufa)</t>
  </si>
  <si>
    <t>Servicios complementarios de aseo (Aspiradora, greca, estufa) VIGENCIA FUTURA</t>
  </si>
  <si>
    <t>Contratación de prestación de servicios para el mantenimiento del ascensor del INCI</t>
  </si>
  <si>
    <t xml:space="preserve">72101506
</t>
  </si>
  <si>
    <t>Certificación ascensor</t>
  </si>
  <si>
    <t xml:space="preserve">
81141804</t>
  </si>
  <si>
    <t xml:space="preserve">Contratación de prestación de servicios para el mantenimiento de los aires acondicionados </t>
  </si>
  <si>
    <t xml:space="preserve">Contratación servicio de mantenimiento recarga de extintores y prueba hidrostatica de mangueras gabinete contra incendios </t>
  </si>
  <si>
    <t>Caja Menor Mantenimiento de bienes muebles, inmuebles, equipos y enseres</t>
  </si>
  <si>
    <t>72102900</t>
  </si>
  <si>
    <t>Servicio de Internet Canal Principal</t>
  </si>
  <si>
    <t>260 días</t>
  </si>
  <si>
    <t>Servicio de Internet Canal Principal 
Vigencia Futura</t>
  </si>
  <si>
    <t>Contratación mantenimiento correctivo y preventivo de Impresoras, scanner y otros dispositivos de informática y adquisición de bolsa de repuestos para impresoras, scanner y otros dispositivos de informática</t>
  </si>
  <si>
    <t>81112306; 
44103125</t>
  </si>
  <si>
    <t>GG-10</t>
  </si>
  <si>
    <t>Servicios de Bienestar</t>
  </si>
  <si>
    <t xml:space="preserve">Servicio Publico Aseo </t>
  </si>
  <si>
    <t xml:space="preserve">Contratación servicio de Fumigacion </t>
  </si>
  <si>
    <t>Servicio para la Limpieza de la  fachada, persianas, vidrios y tanques de la entidad</t>
  </si>
  <si>
    <t xml:space="preserve">GG-11 </t>
  </si>
  <si>
    <t xml:space="preserve">Elementos de protección personal </t>
  </si>
  <si>
    <t>Adquisición de los insumos para botiquines</t>
  </si>
  <si>
    <t>TR-02</t>
  </si>
  <si>
    <t>Sentencias y Conciliaciones</t>
  </si>
  <si>
    <t>SENTENCIAS</t>
  </si>
  <si>
    <t>TR-03</t>
  </si>
  <si>
    <t>IMPUESTO SOBRE VEHICULOS AUTOMOTORES</t>
  </si>
  <si>
    <t>IMPUESTO VEHÍCULOS</t>
  </si>
  <si>
    <t>TR-04</t>
  </si>
  <si>
    <t>CUOTA DE FISCALIZACIÓN Y AUDITAJE</t>
  </si>
  <si>
    <t>TR-05</t>
  </si>
  <si>
    <t xml:space="preserve">IMPUESTO PREDIAL </t>
  </si>
  <si>
    <t>IMPUESTO PREDIAL</t>
  </si>
  <si>
    <t>Aportes al fondo de contingencias</t>
  </si>
  <si>
    <t>FONDO DE CONTINGENCIAS</t>
  </si>
  <si>
    <t>GASTOS GENERALES</t>
  </si>
  <si>
    <t>GG-02</t>
  </si>
  <si>
    <t>TR</t>
  </si>
  <si>
    <t>Meta</t>
  </si>
  <si>
    <t>Departamento</t>
  </si>
  <si>
    <t>Municipio</t>
  </si>
  <si>
    <t>Nombre Servidor público</t>
  </si>
  <si>
    <t>Viáticos</t>
  </si>
  <si>
    <t># días</t>
  </si>
  <si>
    <t>SUBTOTAL Viaticos</t>
  </si>
  <si>
    <t>Tiquete Aereo</t>
  </si>
  <si>
    <t>Tiquete Terrestre</t>
  </si>
  <si>
    <t xml:space="preserve">CON DOTACIÓN </t>
  </si>
  <si>
    <t xml:space="preserve">SUBTOTAL VIÁTICOS </t>
  </si>
  <si>
    <t>Jenny Andrea Malaver</t>
  </si>
  <si>
    <t>Plan estratégico 2023-2026</t>
  </si>
  <si>
    <t>Martha Gómez</t>
  </si>
  <si>
    <t xml:space="preserve">Amazonas </t>
  </si>
  <si>
    <t xml:space="preserve">Leticia </t>
  </si>
  <si>
    <t xml:space="preserve">Sergio Alejandro Gonzalez </t>
  </si>
  <si>
    <t xml:space="preserve">Antioquia   </t>
  </si>
  <si>
    <t>Medellín 
Envigado
Itaguí</t>
  </si>
  <si>
    <t xml:space="preserve">Nicole  Cubillos  </t>
  </si>
  <si>
    <t xml:space="preserve">Antioquia </t>
  </si>
  <si>
    <t>Sabaneta 
Bello
Rionegro</t>
  </si>
  <si>
    <t>Turbo 
Apartadó</t>
  </si>
  <si>
    <t xml:space="preserve">Arauca </t>
  </si>
  <si>
    <t xml:space="preserve">Miriam López </t>
  </si>
  <si>
    <t xml:space="preserve">Atlántico </t>
  </si>
  <si>
    <t>Barranquilla 
Soledad
Malambo</t>
  </si>
  <si>
    <t xml:space="preserve">Contratista </t>
  </si>
  <si>
    <t xml:space="preserve">Bolivar </t>
  </si>
  <si>
    <t>Cartagena 
Magangué</t>
  </si>
  <si>
    <t>Boyacá</t>
  </si>
  <si>
    <t>Tunja 
Duitama
Sogamoso</t>
  </si>
  <si>
    <t xml:space="preserve">Caldas </t>
  </si>
  <si>
    <t xml:space="preserve">Manizales </t>
  </si>
  <si>
    <t xml:space="preserve">Caquetá </t>
  </si>
  <si>
    <t xml:space="preserve">Florencia </t>
  </si>
  <si>
    <t xml:space="preserve">Casanare </t>
  </si>
  <si>
    <t xml:space="preserve">Yopal </t>
  </si>
  <si>
    <t xml:space="preserve">Luis  ignacio Maya Peña </t>
  </si>
  <si>
    <t xml:space="preserve">Cauca </t>
  </si>
  <si>
    <t xml:space="preserve">Popayán </t>
  </si>
  <si>
    <t>Cesar</t>
  </si>
  <si>
    <t xml:space="preserve">Valledupar  </t>
  </si>
  <si>
    <t xml:space="preserve">Chocó </t>
  </si>
  <si>
    <t xml:space="preserve">Quibdó </t>
  </si>
  <si>
    <t xml:space="preserve">Córdoba </t>
  </si>
  <si>
    <t>Montería 
Lorica
Sahagún</t>
  </si>
  <si>
    <t xml:space="preserve">Cundinamarca </t>
  </si>
  <si>
    <t xml:space="preserve">Soacha </t>
  </si>
  <si>
    <t>Marta Emilia Castro Ñungo</t>
  </si>
  <si>
    <t xml:space="preserve">Facatativá
Mosquera
Funza 
</t>
  </si>
  <si>
    <t xml:space="preserve">Zipaquirá
Chía
</t>
  </si>
  <si>
    <t>Fusagasugá
Girardot</t>
  </si>
  <si>
    <t xml:space="preserve">Guainía </t>
  </si>
  <si>
    <t xml:space="preserve">Inírida </t>
  </si>
  <si>
    <t xml:space="preserve">Guaviare  </t>
  </si>
  <si>
    <t xml:space="preserve">San José  del Guaviare </t>
  </si>
  <si>
    <t xml:space="preserve">Huila </t>
  </si>
  <si>
    <t>Neiva 
Pitalito</t>
  </si>
  <si>
    <t xml:space="preserve">La Guajira </t>
  </si>
  <si>
    <t xml:space="preserve">Riohacha
Uribia
Maicao </t>
  </si>
  <si>
    <t xml:space="preserve">Claudia Váldes </t>
  </si>
  <si>
    <t xml:space="preserve">Magdalena </t>
  </si>
  <si>
    <t>Santa Marta 
Ciénaga</t>
  </si>
  <si>
    <t xml:space="preserve">Meta (vuelo ida  y regreso en la mañana) </t>
  </si>
  <si>
    <t xml:space="preserve">Villavicencio </t>
  </si>
  <si>
    <t xml:space="preserve">Nariño  </t>
  </si>
  <si>
    <t xml:space="preserve">Pasto 
Ipiales
</t>
  </si>
  <si>
    <t xml:space="preserve">Norte de Santander </t>
  </si>
  <si>
    <t xml:space="preserve">Cucutá  </t>
  </si>
  <si>
    <t xml:space="preserve">Luz  Marleny Correa  </t>
  </si>
  <si>
    <t xml:space="preserve">Putumayo </t>
  </si>
  <si>
    <t xml:space="preserve">Mocoa  </t>
  </si>
  <si>
    <t>Quindio</t>
  </si>
  <si>
    <t xml:space="preserve">Armenia </t>
  </si>
  <si>
    <t xml:space="preserve">Risaralda </t>
  </si>
  <si>
    <t>Pereira 
Dosquebradas</t>
  </si>
  <si>
    <t xml:space="preserve">Santander  </t>
  </si>
  <si>
    <t>Bucaramanga 
Girón
Piedecuesta
Floridablanca</t>
  </si>
  <si>
    <t xml:space="preserve">Barrancabermeja </t>
  </si>
  <si>
    <t xml:space="preserve">Sucre </t>
  </si>
  <si>
    <t xml:space="preserve">Sincelejo </t>
  </si>
  <si>
    <t xml:space="preserve">Tolima </t>
  </si>
  <si>
    <t>Ibagué  
Villahermosa</t>
  </si>
  <si>
    <t xml:space="preserve">Valle del cauca </t>
  </si>
  <si>
    <t>Santiago de Cali 
Tuluá
Cartago</t>
  </si>
  <si>
    <t>Buenaventura 
Buga</t>
  </si>
  <si>
    <t xml:space="preserve">Vaupés  </t>
  </si>
  <si>
    <t xml:space="preserve">Mitú </t>
  </si>
  <si>
    <t xml:space="preserve">Vichada </t>
  </si>
  <si>
    <t xml:space="preserve">Puerto Carreño </t>
  </si>
  <si>
    <t xml:space="preserve">3 Municipio  </t>
  </si>
  <si>
    <t xml:space="preserve">Sucre  (ruralidad) </t>
  </si>
  <si>
    <t xml:space="preserve">3 Municipios  </t>
  </si>
  <si>
    <t>SANTANDER</t>
  </si>
  <si>
    <t>Floridablanca</t>
  </si>
  <si>
    <t>Edwin Beltrán Chamorro</t>
  </si>
  <si>
    <t>HUILA</t>
  </si>
  <si>
    <t xml:space="preserve">Valle del Cauca </t>
  </si>
  <si>
    <t>Santiago Rodriguez Alvarez</t>
  </si>
  <si>
    <t>Cali</t>
  </si>
  <si>
    <t xml:space="preserve">Cartagena </t>
  </si>
  <si>
    <t>Gustavo  Pulido</t>
  </si>
  <si>
    <t>Choco</t>
  </si>
  <si>
    <t>Quibdo</t>
  </si>
  <si>
    <t xml:space="preserve">Patricia Montoya </t>
  </si>
  <si>
    <t>Yopal 
Aguazul</t>
  </si>
  <si>
    <t>Mariquita
Honda</t>
  </si>
  <si>
    <t xml:space="preserve">Hermes Cely </t>
  </si>
  <si>
    <t>3.5</t>
  </si>
  <si>
    <t>Cajibio</t>
  </si>
  <si>
    <t xml:space="preserve">Gustavo Pulido </t>
  </si>
  <si>
    <t>Huila</t>
  </si>
  <si>
    <t xml:space="preserve">Neiva 
</t>
  </si>
  <si>
    <t>Guajira</t>
  </si>
  <si>
    <t>Riohacha
Maicao</t>
  </si>
  <si>
    <t xml:space="preserve">Villavicencio
Mesetas </t>
  </si>
  <si>
    <t>Edwin Beltran</t>
  </si>
  <si>
    <t>Santiago Rodriguez</t>
  </si>
  <si>
    <t xml:space="preserve">Asesorar instancias para promover la empleabilidad de las personas con discapacidad visual   </t>
  </si>
  <si>
    <t>Esperanza Verdugo</t>
  </si>
  <si>
    <t>Contratista 1</t>
  </si>
  <si>
    <t>Contratista 2</t>
  </si>
  <si>
    <t xml:space="preserve">contratista 2 </t>
  </si>
  <si>
    <t xml:space="preserve">Barranquiila </t>
  </si>
  <si>
    <t xml:space="preserve">Contratista 1 </t>
  </si>
  <si>
    <t>CPA</t>
  </si>
  <si>
    <t>META</t>
  </si>
  <si>
    <t>TOTAL 2019-2022</t>
  </si>
  <si>
    <t>METAS</t>
  </si>
  <si>
    <t>2019</t>
  </si>
  <si>
    <t>2020</t>
  </si>
  <si>
    <t>2021</t>
  </si>
  <si>
    <t>2022</t>
  </si>
  <si>
    <t>MC 01</t>
  </si>
  <si>
    <t>FP 01</t>
  </si>
  <si>
    <t>Mejorar los espacios físicos y accesibilidad de la entidad</t>
  </si>
  <si>
    <t>FP 02</t>
  </si>
  <si>
    <t>FP 03</t>
  </si>
  <si>
    <t>TOTAL MC 01</t>
  </si>
  <si>
    <t>MC 02</t>
  </si>
  <si>
    <t>FP 04</t>
  </si>
  <si>
    <t>Desarrollar talleres especializados en temas relacionados con la discapacidad visual</t>
  </si>
  <si>
    <t>Implementar el Sistema de Gestión y Seguridad en el Trabajo</t>
  </si>
  <si>
    <t>FP 05</t>
  </si>
  <si>
    <t>Realizar exposiciones para personas con discapacidad visual y público en general en la sala multisensorial</t>
  </si>
  <si>
    <t>Producir y adaptar material audiovisual para promover la inclusión de las personas con discapacidad visual</t>
  </si>
  <si>
    <t>Disponer de material, productos y ayudas para la adquisición por parte de las  personas con discapacidad visual</t>
  </si>
  <si>
    <t>Transcribir e imprimir libros, textos y material para las personas con discapacidad visual</t>
  </si>
  <si>
    <t>TOTAL MC 02</t>
  </si>
  <si>
    <t>MC 03</t>
  </si>
  <si>
    <t>Promover y asesorar a organizaciones sociales, familia y  otros colectivos de personas con discapacidad visual, para  la participación y el ejercicio de sus derechos</t>
  </si>
  <si>
    <t>TOTAL MC 03</t>
  </si>
  <si>
    <r>
      <t>TOTAL PROYECTO MEJORAMIENTO DE CONDICIONES</t>
    </r>
    <r>
      <rPr>
        <b/>
        <sz val="14"/>
        <color rgb="FF000000"/>
        <rFont val="Arial"/>
        <family val="2"/>
      </rPr>
      <t> </t>
    </r>
  </si>
  <si>
    <t>DECRETO 979 DE 2021</t>
  </si>
  <si>
    <t>SALARIO DESDE</t>
  </si>
  <si>
    <t>SALARIO HASTA</t>
  </si>
  <si>
    <t>VALOR VIÁTICOS</t>
  </si>
  <si>
    <t>TOTAL</t>
  </si>
  <si>
    <t>PROPIOS 21</t>
  </si>
  <si>
    <t>BOYACA</t>
  </si>
  <si>
    <t>Martha Castro</t>
  </si>
  <si>
    <t>GG-12</t>
  </si>
  <si>
    <t>MÍnima Cuantía</t>
  </si>
  <si>
    <t xml:space="preserve">Gestionar documentos de propuestas normativas para hacer efectivos los derechos de las personas con discapacidad visual
</t>
  </si>
  <si>
    <t>Prestación de servicios profesionales en la oficina Asesora de Control Interno del Instituto Nacional para Ciegos – INCI, para apoyar la ejecución y monitoreo del Plan de Auditorías para la vigencia 2022, y actividades relacionadas con la evaluación y seguimiento al Sistema de Control Interno y al Modelo Integrado de Planeación y Gestión – MIPG Institucional</t>
  </si>
  <si>
    <t>Gustavo Pulido</t>
  </si>
  <si>
    <t>Contratar el servicio de hosting para el alojamiento de la página web y aplicaciones del Instituto Nacional Para Ciegos - INCI, acorde con el anexo técnico, los estudios previos y el pliego de condiciones. VIGENCIA FUTURA</t>
  </si>
  <si>
    <t xml:space="preserve">
Prestación de servicios profesionales para la atención educativa de los estudiantes con discapacidad visual, brindando asistencia técnica en actividades de asesoría, acompañamiento y seguimiento a las entidades territoriales certificadas (ETC) y a las Instituciones educativas que atienden a esta población.</t>
  </si>
  <si>
    <t>Prestación de servicios profesionales para la atención educativa de los estudiantes con discapacidad visual, brindando asistencia técnica en actividades de asesoría, acompañamiento y seguimiento a las entidades territoriales certificadas (ETC) y a las Instituciones educativas que atienden a esta población.</t>
  </si>
  <si>
    <t>Prestación de servicios profesionales para brindar asistencia técnica en actividades relativas a la accesibilidad web y tecnología especializada, en el marco del proyecto mejoramiento de las condiciones para la garantía de los derechos de las personas con discapacidad visual del país.</t>
  </si>
  <si>
    <t>Prestación de servicios profesionales para brindar asistencia técnica en actividades relativas a la accesibilidad al medio físico a entidades públicas, privadas y particulares, en el marco del proyecto mejoramiento de las condiciones para la garantía de los derechos de las personas con discapacidad visual del país.</t>
  </si>
  <si>
    <t>Prestación de servicios profesionales en la gestión interinstitucional para brindar asistencia técnica y acompañamiento a las entidades en actividades relacionadas con la empleabilidad de personas con discapacidad visual.</t>
  </si>
  <si>
    <t>Contratación de servicios profesionales para la difusión de contenido institucional en medios de comunicación y obtención de free press</t>
  </si>
  <si>
    <t>Prestación de servicios profesionales para la actualización y administración de los contenidos en redes sociales del INCI</t>
  </si>
  <si>
    <t>Prestar servicios profesionales para llevar a cabo la locución y producción de contenidos radiales y web sobre de la población con discapacidad visual, de la programación de la emisora virtual INCIRadio La Radio Incluyente.</t>
  </si>
  <si>
    <t>Prestación de servicios técnicos y de apoyo a la gestión para la creación de contenidos de apoyo a la parrilla de la emisora, acompañamiento en la producción radial y en la gestión de contenidos web para redes sociales de la emisora INCIRadio.</t>
  </si>
  <si>
    <t>Prestación de servicios para la creación de contenidos y de apoyo a la gestión de producción radial y contenidos web de la emisora INCI Radio.</t>
  </si>
  <si>
    <t>Prestación de servicios de apoyo a la gestión para la producción de documentos digitales accesibles y su catalogación el el marco del procedimiento de la Biblioteca virtual para ciegos</t>
  </si>
  <si>
    <t>Prestación de servicios profesionales para la Administración de la Biblioteca Virtual para Ciegos de Colombia y vigilancia del funcionamiento de la plataforma Dspace que la soporta</t>
  </si>
  <si>
    <t>CCP</t>
  </si>
  <si>
    <t>82111604;82141502</t>
  </si>
  <si>
    <t xml:space="preserve">Prestación de servicios de apoyo a la gestión para realizar actividades relacionadas con la impresión en tinta, braille y finalizado de productos en la imprenta Nacional para Ciegos dentro del plan de producción para la vigencia 2022 así como apoyar el grabado laser de los distintos materiales de la imprenta nacional para ciegos. </t>
  </si>
  <si>
    <t>Prestación de servicios profesionales para el apoyo de los ejercicios investigativos relacionados con la discapacidad visual</t>
  </si>
  <si>
    <t>Contrato de prestación de servicios profesionales para la gestión y presentación de propuestas normativas que promuevan el ejercicio de los derechos de  las personas con discapacidad visual.</t>
  </si>
  <si>
    <t>Prestación de servicios de apoyo a la gestión interinstitucional, brindando asesoría y acompañamiento a las organizaciones y personas con D.V.  y sus colectivos.</t>
  </si>
  <si>
    <t>Prestación de servicios profesionales en asistencia técnica para fortalecer la participación ciudadana   y la empleabilidad de la población con discapacidad visual.</t>
  </si>
  <si>
    <t>Contratación de servicios profesionales de un web master para la administración de los portales y canales digitales del INCI</t>
  </si>
  <si>
    <t>Contratación de servicios profesionales de un diseñador gráfico para la elaboración de piezas y contenidos institucionales.</t>
  </si>
  <si>
    <t>C-2203-0700-5-0-2203003-02</t>
  </si>
  <si>
    <t>C-2203-0700-5-0-2203018-02</t>
  </si>
  <si>
    <t>C-2203-0700-5-0-2203016-02</t>
  </si>
  <si>
    <t>C-2299-0700-3-0-2299052-02</t>
  </si>
  <si>
    <t>C-2299-0700-3-0-2299058-02</t>
  </si>
  <si>
    <t>C-2299-0700-3-0-2299060-02</t>
  </si>
  <si>
    <t>C-2299-0700-3-0-2299062-02</t>
  </si>
  <si>
    <t>A-02-02-01-000-001</t>
  </si>
  <si>
    <t>A-02-02-01-002-003</t>
  </si>
  <si>
    <t>A-02-02-01-002-008</t>
  </si>
  <si>
    <t>A-02-02-01-003-002</t>
  </si>
  <si>
    <t>A-02-02-01-003-003</t>
  </si>
  <si>
    <t>A-02-02-01-003-005</t>
  </si>
  <si>
    <t xml:space="preserve">A-02-02-01-003-006  </t>
  </si>
  <si>
    <t>A-02-02-01-004-007</t>
  </si>
  <si>
    <t>A-02-02-02-005-004</t>
  </si>
  <si>
    <t>A-02-02-02-006-004</t>
  </si>
  <si>
    <t>A-02-02-02-006-009</t>
  </si>
  <si>
    <t>A-02-02-02-008-002</t>
  </si>
  <si>
    <t>A-02-02-02-008-003</t>
  </si>
  <si>
    <t>A-02-02-02-008-004</t>
  </si>
  <si>
    <t>A-02-02-02-008-005</t>
  </si>
  <si>
    <t>A-02-02-02-008-007</t>
  </si>
  <si>
    <t>A-02-02-02-009-006</t>
  </si>
  <si>
    <t>A-02-02-02-009-004</t>
  </si>
  <si>
    <t>A-02-02-02-009-007</t>
  </si>
  <si>
    <t>A-02-02-01-002-007</t>
  </si>
  <si>
    <t>A-03-10-01-001</t>
  </si>
  <si>
    <t>A-08-01-02-006</t>
  </si>
  <si>
    <t>A-08-04-01</t>
  </si>
  <si>
    <t>A-08-01-02-001</t>
  </si>
  <si>
    <t>B-10-04-01</t>
  </si>
  <si>
    <t>TR-01</t>
  </si>
  <si>
    <t xml:space="preserve">Prestación de servicios profesionales para ejecución de las actividades  en el perfil de pagador y los afines asignados en el  Sistema Integrado de Información Financiera (SIIF) dentro proceso Financiero del INCI </t>
  </si>
  <si>
    <t xml:space="preserve">Prestación de servicios profesionales para elaboración de documentos, registros y seguimiento y control  de temas relacionados con obligaciones en materia de normatividad ambiental y temas  inherentes al proceso administrativo  en el Instituto Nacional para Ciegos -INCI. </t>
  </si>
  <si>
    <t>Prestación de servicios profesionales en actividades de análisis, verificación y depuración contable de la cuenta propiedad planta y equipo y en labores de registro, control y seguimiento en los procedimientos de almacén que correspondan al proceso Administrativo</t>
  </si>
  <si>
    <t>Prestación de servicios profesionales en actividades de análisis, registro, control y seguimiento en el procedimiento contable y en los afines dentro del proceso financiero del Instituto Nacional para Ciegos – INCI.</t>
  </si>
  <si>
    <t>Prsetación de servicios profesionales para el diseño y ejecución de espacios que promuevan la inclusión social de las personas con discapacidad visual a través de la gestión con entidades públicas y privadas y experiencias multisensoriales</t>
  </si>
  <si>
    <t>Prestar servicios profesionales en la Oficina Asesora Juridica del INCI, como abogada para la gestión y trámite del proceso contractual de la entidad.</t>
  </si>
  <si>
    <t>Prestar servicios profesionales en la Oficina Asesora Juridica del INCI, como abogada para la gestion y trámite del proceso judicial de la entidad</t>
  </si>
  <si>
    <t>Prestación de servicios profesionales para la elaboración y apoyo en la supervisión de los estudios previos para el mantenimiento de  la infraestructura del INCI</t>
  </si>
  <si>
    <t xml:space="preserve">Prestar  servicios de apoyo a la gestión para realizar labores operativas en el proceso productivo de manejo de máquinas y finalizado de productos el área de acabados de la imprenta Nacional para Ciegos. </t>
  </si>
  <si>
    <t>Prestar servicios de apoyo a la gestión en las actividades documentales de los procesos de unidades productivas, producción radial y audiovisual y centro cultural de la Subdirección Técnica del INCI.</t>
  </si>
  <si>
    <t>11121802;
13111042;
42311511</t>
  </si>
  <si>
    <t>81112210;
81112200</t>
  </si>
  <si>
    <t>050-2021</t>
  </si>
  <si>
    <t>SEGURIDAD THOR LTDA</t>
  </si>
  <si>
    <t>035-2021</t>
  </si>
  <si>
    <t>IFX NETWORKS COLOMBIA S A S</t>
  </si>
  <si>
    <t>048-2021</t>
  </si>
  <si>
    <t>MUNDOLIMPIEZA LTDA</t>
  </si>
  <si>
    <t>091-2021</t>
  </si>
  <si>
    <t>AXA COLPATRIA SEGUROS SA</t>
  </si>
  <si>
    <t>052-2021</t>
  </si>
  <si>
    <t>CONTRATO PRESTACIÓN SERVICIOS (Técnologicos)</t>
  </si>
  <si>
    <t>81112500
Se cambia por: 
43231602;
43231508;
43231511;
43231512;
43231514;
43231506;
43231507</t>
  </si>
  <si>
    <t>11
Se modifica a 344  días</t>
  </si>
  <si>
    <t>1
Se modifica a 0</t>
  </si>
  <si>
    <t>Circular No 1</t>
  </si>
  <si>
    <t>344 días</t>
  </si>
  <si>
    <t>004-2022</t>
  </si>
  <si>
    <t>SOFTWARE HOUSE LTDA</t>
  </si>
  <si>
    <t>005-2022</t>
  </si>
  <si>
    <t>008-2022</t>
  </si>
  <si>
    <t>3
Se cambia por: 
1</t>
  </si>
  <si>
    <t>9
Se cambia por:
11</t>
  </si>
  <si>
    <t>Prestar servicios de apoyo a la gestión en actividades de diseño, transcripción e impresión en sistema tinta braille en el proceso productivo de la Imprenta Nacional para Ciegos.</t>
  </si>
  <si>
    <t>Prestar servicios de apoyo a la gestión para adelantar la revisión de calidad de escritura del sistema braille para la producción de las tarjetas electorales.</t>
  </si>
  <si>
    <t>Prestar servicios de apoyo a la gestión en actividades operativas y manuales para la producción de las tarjetas electorales en sistema tinta braille en las máquinas establecidas por la Imprenta Nacional para Ciegos (8 Personas)</t>
  </si>
  <si>
    <t xml:space="preserve">Tiquetes terrestres para el desplazamiento de los servidores públicos del INCI para el ejercicio de sus funciones </t>
  </si>
  <si>
    <t>3522-4722</t>
  </si>
  <si>
    <t>VALERO MUÑOZ JUAN CARLOS</t>
  </si>
  <si>
    <t>015-2022</t>
  </si>
  <si>
    <t>009-2022</t>
  </si>
  <si>
    <t>003-2022</t>
  </si>
  <si>
    <t>002-2022</t>
  </si>
  <si>
    <t>020-2022</t>
  </si>
  <si>
    <t>50-2022</t>
  </si>
  <si>
    <t>COMMUNICACION CELULAR A COMCEL
EMPRESA DE TELECOMUNICACIONES ETB</t>
  </si>
  <si>
    <t>N/A</t>
  </si>
  <si>
    <t>028-2022</t>
  </si>
  <si>
    <t>OSCAR NICOLAS PIRACUN CELI</t>
  </si>
  <si>
    <t>027-2022</t>
  </si>
  <si>
    <t>MARIA NELSY GARZON</t>
  </si>
  <si>
    <t>033-2022</t>
  </si>
  <si>
    <t>SERVICIO AEREO A TERRITORIOS NACIONALES SA</t>
  </si>
  <si>
    <t>044-2022</t>
  </si>
  <si>
    <t>MONTOYA GACHARNA MARIA PAULA</t>
  </si>
  <si>
    <t>045-222</t>
  </si>
  <si>
    <t>LOPEZ RONIS</t>
  </si>
  <si>
    <t>046-2022</t>
  </si>
  <si>
    <t>VALBUENA PACHON ALEIDA MARCELA</t>
  </si>
  <si>
    <t>CANO ALBORNOZ MARTHA PATRICIA</t>
  </si>
  <si>
    <t>023-2022</t>
  </si>
  <si>
    <t>026-2022</t>
  </si>
  <si>
    <t>CASTAÑEDA VARGAS LUIS ALEJANDRO</t>
  </si>
  <si>
    <t>019-2022</t>
  </si>
  <si>
    <t>MONROY SANZ NICOLAS</t>
  </si>
  <si>
    <t>052-2022</t>
  </si>
  <si>
    <t>MALAVER GONZALEZ DAHIRA ROCIO</t>
  </si>
  <si>
    <t>017-2022</t>
  </si>
  <si>
    <t>018-2022</t>
  </si>
  <si>
    <t>QUINTERO CALDERON CARLOS EDUARDO</t>
  </si>
  <si>
    <t>GARNICA COBA CAMILO ANDRES</t>
  </si>
  <si>
    <t>013-2022</t>
  </si>
  <si>
    <t>CHVES JARRO CLAUDIA LILIANA</t>
  </si>
  <si>
    <t>014-2022</t>
  </si>
  <si>
    <t>BOLIVAR RODRIGUEZ DIANA GUIOMAR</t>
  </si>
  <si>
    <t>010-2022</t>
  </si>
  <si>
    <t>KING GARCES ENRIQUE EFRAIN</t>
  </si>
  <si>
    <t>012-2022</t>
  </si>
  <si>
    <t>GUTIERREZ RODRIGUEZ WILLIAM JOHAN</t>
  </si>
  <si>
    <t>053-2022</t>
  </si>
  <si>
    <t>054-2022</t>
  </si>
  <si>
    <t>055-2022</t>
  </si>
  <si>
    <t>SOLUCIONES INTEGRALES VER S .A .S . E .P.</t>
  </si>
  <si>
    <t>LASER DEPOT SAS</t>
  </si>
  <si>
    <t>021-2022</t>
  </si>
  <si>
    <t>ARIAS QUINTERO SINDY YOHANA</t>
  </si>
  <si>
    <t>006-2022</t>
  </si>
  <si>
    <t>007-2022</t>
  </si>
  <si>
    <t>CASTRO RODRIGUEZ MARIA AURORA</t>
  </si>
  <si>
    <t>MENDOZA DURAN IVAN FELIPE</t>
  </si>
  <si>
    <t>034-2022</t>
  </si>
  <si>
    <t>ZARATE ARIZA PAULA ALEJANDRA</t>
  </si>
  <si>
    <t>RODRIGUEZ RODRIGUEZ PILAR CRISTINA</t>
  </si>
  <si>
    <t>035-2022</t>
  </si>
  <si>
    <t>4022-4122-4222-4322-4422-4522-4622-6222-6422</t>
  </si>
  <si>
    <t>24/01/2022
2022-01-27</t>
  </si>
  <si>
    <t>036-2022
037-2022
038-2022
039-2022
040-2022
041-2022
042-2022
051-2022
049-2022</t>
  </si>
  <si>
    <t>HUERTAS RONDON JORGE ERNESTO
REYES BELTRAN MANUEL ENRIQUE
RODRIGUEZ HERNANDEZ ANDRES FELIPE
PUENTES DURAN KAREN NATALIA
GOMEZ MORENO YEIMY GABRIELA
VALDES PUENTES PAULA MILENA
LEON HIGUERA DANIEL ANDRES
RUIZ GARZON ANGIE STEPHANIE
GARZON ARAMBULO GLORIA ESPERANZA</t>
  </si>
  <si>
    <t>GRUPO INEDITTO SAS</t>
  </si>
  <si>
    <t>011-2022</t>
  </si>
  <si>
    <t>022-2022</t>
  </si>
  <si>
    <t>MEDINA LOZANO WILMAR JAVIER</t>
  </si>
  <si>
    <t>048-2022</t>
  </si>
  <si>
    <t>ROSAS DIAZ CAROLINA</t>
  </si>
  <si>
    <t>047-2022</t>
  </si>
  <si>
    <t>VILLAMIZAR NELSON JULIAN</t>
  </si>
  <si>
    <t>029-2022</t>
  </si>
  <si>
    <t>016-2022</t>
  </si>
  <si>
    <t>QUIROGA ORTIZ FANNY EDITH</t>
  </si>
  <si>
    <t>043-2022</t>
  </si>
  <si>
    <t>PARRA GUERRERO ANDRES CAMILO</t>
  </si>
  <si>
    <t>032-2022</t>
  </si>
  <si>
    <t>BELLO LADINO DAVID HERNANDO</t>
  </si>
  <si>
    <t>031-2022</t>
  </si>
  <si>
    <t>VILLATE LEON PABLO ERNESTO</t>
  </si>
  <si>
    <t>030-2022</t>
  </si>
  <si>
    <t>PINTOR GUTIERREZ CAMILO ANDRES</t>
  </si>
  <si>
    <t>024-2022</t>
  </si>
  <si>
    <t>025-2022</t>
  </si>
  <si>
    <t>DUQUE LINARES DAVID ALEJANDRO</t>
  </si>
  <si>
    <t>PINZÓN PACANCHIQUE VIVIANA MARCELA</t>
  </si>
  <si>
    <t>Contratación de prestación de servicios para el mantenimiento de los equipos cómputo y UPS
Se cambia por: 
Contratación de prestación de servicios para el Mantenimiento correctivo y preventivo (Incluida bolsa de repuestos, baterías y demás elementos que se requieran) de los equipos de escritorio (torre), equipos All in One (todo en uno), equipos portátiles, servidores y UPS (uninterruptible power supply) del Instituto Nacional para Ciegos – INCI.</t>
  </si>
  <si>
    <t>81112200;
81112300
Se cambia por: 
81112201
81112307</t>
  </si>
  <si>
    <t xml:space="preserve">PLAN ANUAL DE ADQUISICIONES AÑO 2022 </t>
  </si>
  <si>
    <t>Arauca  (ruralidad) 
Se cambia por Cesar</t>
  </si>
  <si>
    <t>Prestar el servicio de mantenimiento preventivo y correctivo de las bombas de agua, incluida la mano de obra, repuestos y limpieza del pozo pluvial en el Instituto Nacional para Ciegos – INCI</t>
  </si>
  <si>
    <t>70171704; 72154055</t>
  </si>
  <si>
    <t>EMPRESA DE ACUEDUCTO Y ALCANTARILLADO DE BOGOTA - ES</t>
  </si>
  <si>
    <t>AXA COLPATRIA SEGUROS S.A.</t>
  </si>
  <si>
    <t>2
Se modifica a 3</t>
  </si>
  <si>
    <t>1
Se modifica a 3</t>
  </si>
  <si>
    <t>2
Se modifica a 4</t>
  </si>
  <si>
    <t>11
Se modifica a 10</t>
  </si>
  <si>
    <t>9
Se modifica a 7</t>
  </si>
  <si>
    <t>En secop se asoció concepto en el mes de febrero y se tramitó modificación plan  en marzo</t>
  </si>
  <si>
    <t>BOGOTA DISTRITO CAPITAL
MUNICIPIO DE SANTANDER DE QUILICHAO</t>
  </si>
  <si>
    <t>PANAMERICANA LIBRERIA Y PAPELERIA SA</t>
  </si>
  <si>
    <t>058-2022</t>
  </si>
  <si>
    <t>COLOMBIAWEBS GROUP SAS</t>
  </si>
  <si>
    <t>HELP SOLUCIONES INFORMATICAS HSI S.A.S</t>
  </si>
  <si>
    <t>059-2022</t>
  </si>
  <si>
    <t>060-2022</t>
  </si>
  <si>
    <t>GRUPO DE ASCENSORES MILENIUM GRAM S.A.S</t>
  </si>
  <si>
    <t>Suministro de elementos de ferretería y construcción de acuerdo a las necesidades, para efectuar mantenimientos preventivos y correctivos en las instalaciones del Instituto Nacional para Ciegos – INCI- en la ciudad de Bogotá. </t>
  </si>
  <si>
    <t>27111729
31211502
23101510
31161502
39101605
31211904
31201505
27111728
27112125
47131705</t>
  </si>
  <si>
    <t>1
Se modfica a 4</t>
  </si>
  <si>
    <t>10
Se modifica a 8</t>
  </si>
  <si>
    <t>1A SOLUCIONES GS SAS</t>
  </si>
  <si>
    <t>061-2022</t>
  </si>
  <si>
    <t>062-2022</t>
  </si>
  <si>
    <t>INGENIERIA DOMOTICA HJC SAS</t>
  </si>
  <si>
    <t xml:space="preserve">BOGOTA DISTRITO CAPITAL
</t>
  </si>
  <si>
    <t xml:space="preserve"> REYES BLETRAN
KAREN DENISSE</t>
  </si>
  <si>
    <t xml:space="preserve"> MATALLANA VARGAS YEIMI ANDREA</t>
  </si>
  <si>
    <t xml:space="preserve"> NIÑO MOSQUERA
MARYI LORENA</t>
  </si>
  <si>
    <t xml:space="preserve"> CORTES ANGELA PATRICIA</t>
  </si>
  <si>
    <t xml:space="preserve"> CEPEDA RAQUEL LUCIA</t>
  </si>
  <si>
    <t xml:space="preserve"> CASTELLANOS MAYRA ALEJANDRA </t>
  </si>
  <si>
    <t xml:space="preserve"> GARCIA MONICA MARIA</t>
  </si>
  <si>
    <t>CODENSA S.A ESP
ENEL COLOMBIA S.A E.S.P</t>
  </si>
  <si>
    <t>Mínima Cuantía</t>
  </si>
  <si>
    <t>2
Se modifica a 1</t>
  </si>
  <si>
    <t>CONVENIO DE ASOCIACION</t>
  </si>
  <si>
    <t>SEGURIDAD ACROPOLIS LIMITADA</t>
  </si>
  <si>
    <t>063-2022</t>
  </si>
  <si>
    <t>064-2022//88310</t>
  </si>
  <si>
    <t>MUÑOZ LOPEZ GUSTAVO ADOLFO</t>
  </si>
  <si>
    <t>065-2022//88455</t>
  </si>
  <si>
    <t>067-2022//89047</t>
  </si>
  <si>
    <t xml:space="preserve">VIATICOS </t>
  </si>
  <si>
    <t>TRANSPORTE</t>
  </si>
  <si>
    <t>14122-14222-14322</t>
  </si>
  <si>
    <t>Circular No 2</t>
  </si>
  <si>
    <t>7322-7922-14722</t>
  </si>
  <si>
    <t>8322--9222-14822</t>
  </si>
  <si>
    <t>2022-03-04
2022-03-15
2022-05-19</t>
  </si>
  <si>
    <t>72153501
24111813</t>
  </si>
  <si>
    <t>6022-8322-9222-12822</t>
  </si>
  <si>
    <t>7722-9922-10422-13622</t>
  </si>
  <si>
    <t>8/02/2022
2022-03-24
2022-04-05
2022-05-11</t>
  </si>
  <si>
    <t>20221000000383
20221000000533
20221130000833</t>
  </si>
  <si>
    <t>066-2022</t>
  </si>
  <si>
    <t>COMERANDINA INDUSTRIAL S.A.S.</t>
  </si>
  <si>
    <t>METABIBLIOTECA S A S</t>
  </si>
  <si>
    <t>069-2022</t>
  </si>
  <si>
    <t>070-2022</t>
  </si>
  <si>
    <t>072-2022//89805</t>
  </si>
  <si>
    <t>073-2022</t>
  </si>
  <si>
    <t>CORE IP S.A.S.</t>
  </si>
  <si>
    <t>14922-15022-15322</t>
  </si>
  <si>
    <t>19/05/2022
2022-05-20
2022-05-24</t>
  </si>
  <si>
    <t>20221130000983
20221130001043
20221130001063</t>
  </si>
  <si>
    <t xml:space="preserve"> 
MCE NET SOLUTIONS SAS</t>
  </si>
  <si>
    <t>074-2022</t>
  </si>
  <si>
    <t xml:space="preserve"> 
CONTROL SERVICES ENGINEERING S.A.S</t>
  </si>
  <si>
    <t>075-2022</t>
  </si>
  <si>
    <t>PRADO ALEMAN H SAS</t>
  </si>
  <si>
    <t>076-2022</t>
  </si>
  <si>
    <t xml:space="preserve"> 
SYNOVUS SOLUCIONES S.A.S.</t>
  </si>
  <si>
    <t>077-2022</t>
  </si>
  <si>
    <t>078-2022</t>
  </si>
  <si>
    <t>MCE NET SOLUTIONS SAS</t>
  </si>
  <si>
    <t>Circular No 1
Circular No 2</t>
  </si>
  <si>
    <t>079-2022</t>
  </si>
  <si>
    <t>IDEALOGIC S.A.S.</t>
  </si>
  <si>
    <t>080-2022</t>
  </si>
  <si>
    <t>081-2022</t>
  </si>
  <si>
    <t>Contratación para la validación, analisis e implementación del  instrumento de caracterización de inclusión social laboral y productiva de la población con discapacidad visual  en tres ciudades para fortalecer el proceso de empleabilidad
Se cambia por: 
Aunar esfuerzos administrativos y financieros con el fin de realizar la validación, análisis e implementación del instrumento de caracterización de inclusión social laboral y productiva de la población con discapacidad visual en la ciudad de Barranquilla y el área Metropolitana para fortalecer su empleabilidad</t>
  </si>
  <si>
    <t>73111604; 76122306;76122309; 76122310; 76122311;76122312
Se modifican por: 11141608; 76121501; 76122314; 76122305; 76122304; 76121904; 76122203</t>
  </si>
  <si>
    <t>2
Se modifica a 5
Se modifica a 7</t>
  </si>
  <si>
    <t>10
Se modifica a 7
Se modifica a 5</t>
  </si>
  <si>
    <t>6922-18822</t>
  </si>
  <si>
    <t>7022-18922</t>
  </si>
  <si>
    <t>087-2022</t>
  </si>
  <si>
    <t>INVERSIONES BRT SAS</t>
  </si>
  <si>
    <t>CASTELLANOS BOHORQUEZ MAYRA ALEJANDRA</t>
  </si>
  <si>
    <t>083-2022</t>
  </si>
  <si>
    <t>12322-14122-14222-14322-15722-18422</t>
  </si>
  <si>
    <t>14622-14922-15022-15322-17322-20422</t>
  </si>
  <si>
    <t>18/05/2022
2022-05-20
2022-05-24
07-06-2022
11-07-2022</t>
  </si>
  <si>
    <t>VILLABONA RAMIREZ HERMANN LEONARDO
MEJIA RAMIREZ PAOLA ANDREA</t>
  </si>
  <si>
    <t>Contratación de prestación de servicios de apoyo a los procesos disciplinarios</t>
  </si>
  <si>
    <t xml:space="preserve">146 dìas </t>
  </si>
  <si>
    <t>Carlos Alberto Parra Dussan</t>
  </si>
  <si>
    <t>Direccion@inci.gov.co</t>
  </si>
  <si>
    <t>VANEGAS LADINO FREDY BLADIMIR</t>
  </si>
  <si>
    <t>Neiva</t>
  </si>
  <si>
    <t>San Andrés</t>
  </si>
  <si>
    <t>Antioquia</t>
  </si>
  <si>
    <t xml:space="preserve">Medellìn  </t>
  </si>
  <si>
    <t>8522-22922</t>
  </si>
  <si>
    <t xml:space="preserve">4/03/2022
2022-08-10 </t>
  </si>
  <si>
    <t>CENCOSUD COLOMBIA S.A
SUMINISTROS M Y P SAS.</t>
  </si>
  <si>
    <t>86193-056-2022
088-2022</t>
  </si>
  <si>
    <t>8622-23022</t>
  </si>
  <si>
    <t>86201-057-2022
089-2022</t>
  </si>
  <si>
    <t>DESCONT S.A.S E.S.P.</t>
  </si>
  <si>
    <t>086-2022</t>
  </si>
  <si>
    <t>MULTISUMINISTROS E U</t>
  </si>
  <si>
    <t>090-2022</t>
  </si>
  <si>
    <t>9422-10822-11522-11822-12122-15522-18422-22322-22422-23922</t>
  </si>
  <si>
    <t>9322-12622-12722-15622-20622-20722-21722-22522-24122</t>
  </si>
  <si>
    <t>Régimen Especial con oferta</t>
  </si>
  <si>
    <t>7
Se modifica a 6
Se modifica a 4</t>
  </si>
  <si>
    <t>2
Se modifica a 6
Se modifica a 8</t>
  </si>
  <si>
    <t>Menor Cuantía
Se modifica por Subasta Inversa</t>
  </si>
  <si>
    <t>1
Se modifica a 9</t>
  </si>
  <si>
    <t>11
Se aumentan 13 días</t>
  </si>
  <si>
    <t>4
Se modifica a 9</t>
  </si>
  <si>
    <t>7
Se reduce a 3</t>
  </si>
  <si>
    <t>Circular Nio 2</t>
  </si>
  <si>
    <r>
      <t xml:space="preserve">Contratar el suministro de tiquetes aéreos en rutas nacionales e internacionales disponibles por SATENA y otros operadores para los servidores públicos del Instituto Nacional para Ciegos – INCI, para el cumplimiento de sus funciones
</t>
    </r>
    <r>
      <rPr>
        <b/>
        <sz val="12"/>
        <rFont val="Arial"/>
        <family val="2"/>
      </rPr>
      <t>Se cambia por</t>
    </r>
    <r>
      <rPr>
        <sz val="12"/>
        <rFont val="Arial"/>
        <family val="2"/>
      </rPr>
      <t xml:space="preserve">: 
Contratar el suministro de tiquetes aéreos en rutas nacionales e internacionales disponibles por SATENA y otros operadores, que requiera el Instituto Nacional para Ciegos – INCI, para el cumplimiento de sus funciones
</t>
    </r>
    <r>
      <rPr>
        <b/>
        <sz val="12"/>
        <rFont val="Arial"/>
        <family val="2"/>
      </rPr>
      <t xml:space="preserve">Se cambia por: </t>
    </r>
    <r>
      <rPr>
        <sz val="12"/>
        <rFont val="Arial"/>
        <family val="2"/>
      </rPr>
      <t xml:space="preserve">
Prestación del servicio de transporte aéreo de pasajeros en rutas operadas por SATENA y la adquisición de tiquetes aéreos de otros operadores, en rutas nacionales e internacionales, que requiera el Instituto Nacional para Ciegos – INCI, para el cumplimiento de sus funciones</t>
    </r>
  </si>
  <si>
    <r>
      <rPr>
        <sz val="11"/>
        <rFont val="Arial"/>
        <family val="2"/>
      </rPr>
      <t>Prestar servicios profesionales para realizar y acompañar la producción técnica y locución de contenidos radiales de la población con discapacidad visual, de la programación de la emisora virtual del Instituto Nacional para Ciegos- INCI, INCIRadio La Radio Incluyente.</t>
    </r>
    <r>
      <rPr>
        <sz val="12"/>
        <rFont val="Arial"/>
        <family val="2"/>
      </rPr>
      <t xml:space="preserve">
</t>
    </r>
    <r>
      <rPr>
        <b/>
        <sz val="12"/>
        <rFont val="Arial"/>
        <family val="2"/>
      </rPr>
      <t xml:space="preserve">Se cambia por: </t>
    </r>
    <r>
      <rPr>
        <sz val="12"/>
        <rFont val="Arial"/>
        <family val="2"/>
      </rPr>
      <t xml:space="preserve">
Prestar servicios profesionales como asistente de comunicaciones para la generación de contenidos de los diferentes canales de información del INCI.gov.co, INCIdigital, INCIRadio y redes.</t>
    </r>
  </si>
  <si>
    <r>
      <rPr>
        <sz val="11"/>
        <rFont val="Arial"/>
        <family val="2"/>
      </rPr>
      <t>Prestación de servicios de apoyo a la gestión para diseñar, transcribir y apoyar en el manejo de las máquinas de la Imprenta Nacional para Ciegos en el desarrollo del plan de producción de la vigencia 2022</t>
    </r>
    <r>
      <rPr>
        <sz val="12"/>
        <rFont val="Arial"/>
        <family val="2"/>
      </rPr>
      <t xml:space="preserve">. 
</t>
    </r>
    <r>
      <rPr>
        <b/>
        <sz val="12"/>
        <rFont val="Arial"/>
        <family val="2"/>
      </rPr>
      <t xml:space="preserve">Se cambia por: </t>
    </r>
    <r>
      <rPr>
        <sz val="12"/>
        <rFont val="Arial"/>
        <family val="2"/>
      </rPr>
      <t xml:space="preserve">
Contratación de prestación de servicios tecnologicos para el diseño de productos especializados accesibles, transcripción braille, diagramación de documentos accesibles y elaboración de montajes para la Imprenta Nacional para Ciegos</t>
    </r>
  </si>
  <si>
    <r>
      <rPr>
        <sz val="11"/>
        <rFont val="Arial"/>
        <family val="2"/>
      </rPr>
      <t>Prestar servicios de apoyo a la gestión documental, para el cumplimiento de las diferentes metas y compromisos establecidos en los Planes y Programas del Proceso de Gestión Documental durante la vigencia 2022 en el Instituto Nacional para Ciegos – INCI.</t>
    </r>
    <r>
      <rPr>
        <sz val="12"/>
        <rFont val="Arial"/>
        <family val="2"/>
      </rPr>
      <t xml:space="preserve">
</t>
    </r>
    <r>
      <rPr>
        <b/>
        <sz val="12"/>
        <rFont val="Arial"/>
        <family val="2"/>
      </rPr>
      <t xml:space="preserve">Se cambia por: </t>
    </r>
    <r>
      <rPr>
        <sz val="12"/>
        <rFont val="Arial"/>
        <family val="2"/>
      </rPr>
      <t xml:space="preserve">
</t>
    </r>
    <r>
      <rPr>
        <sz val="14"/>
        <rFont val="Arial"/>
        <family val="2"/>
      </rPr>
      <t>Prestación de servicios profesionales para el desarrollo  de actividades y compromisos del proceso de Gestión Documental durante la vigencia 2022 en el Instituto Nacional para Ciegos – INCI.</t>
    </r>
  </si>
  <si>
    <t>001-2022
091-2022</t>
  </si>
  <si>
    <t>068-2022</t>
  </si>
  <si>
    <t>REDES Y CONEXIONES ELECTRICAS SAS</t>
  </si>
  <si>
    <t>11222-14422-17622-22422-22522-24322-25722</t>
  </si>
  <si>
    <t>13/04/2022
18-05-2022
07-06-202
2022-08-03 
19-08-2022
2022-08-31</t>
  </si>
  <si>
    <t>RESOLUCION
2022100000543
20221130000913
20221000002083
20221000002073
20221000002263
2022100002423</t>
  </si>
  <si>
    <t>UNIVERSIDAD METROPOLITANA</t>
  </si>
  <si>
    <t>092-2022</t>
  </si>
  <si>
    <t>SERVICIOS POSTALES NACIONALES S.A.S</t>
  </si>
  <si>
    <t>093-2022</t>
  </si>
  <si>
    <t>17922-25222</t>
  </si>
  <si>
    <t>2
Se modifica a  9</t>
  </si>
  <si>
    <t>10
Se modifica a 114 dias</t>
  </si>
  <si>
    <t xml:space="preserve">MANTENIMIENTO CORRECTIVO  (CAMBIO DE MOTOR) PUERTA PARQUEADERO </t>
  </si>
  <si>
    <t>Circular No 2
Circular No 3</t>
  </si>
  <si>
    <t>Circular No 2
Cicular No 3</t>
  </si>
  <si>
    <t xml:space="preserve">Circular No 2
Circular No 3
</t>
  </si>
  <si>
    <t>Circular No 3</t>
  </si>
  <si>
    <t>11322-26322</t>
  </si>
  <si>
    <t>Circular No 2 
Circular No 3</t>
  </si>
  <si>
    <t>084-2022</t>
  </si>
  <si>
    <t>STAR SOLUTIONS TI S.A.S.</t>
  </si>
  <si>
    <t>TECNOLOGIA INFORMATICA TECINF SAS</t>
  </si>
  <si>
    <t>085-2022</t>
  </si>
  <si>
    <t>6722-26422-27822</t>
  </si>
  <si>
    <t>7622-26522</t>
  </si>
  <si>
    <t xml:space="preserve"> SALAS PULIDO DIANA PATRICIA
CALDERON FLOREZ MARIA EUGENIA
CIFUENTES VASQUEZ ANDREA LILIANA</t>
  </si>
  <si>
    <t xml:space="preserve">Prestar el servicio de mantenimiento, reparacion y adecuacion de la cubierta y cielo raso del primer piso de la sede central del inci en la ciudad de Bogota </t>
  </si>
  <si>
    <t>9422-10822-11522-11822-12122-15522-22322-22422-23922-26622</t>
  </si>
  <si>
    <t>10822-12022-13222-13422-14722-17422-24422-26322-27422</t>
  </si>
  <si>
    <t>10822-12022-13222-13422-14722-17422-20422-24422-26322-27422</t>
  </si>
  <si>
    <t>13/04/2022
2022-04-27 
06-05-2022
18-05-2022
07-06-2022
2022-08-19 
05-09-2022
19-09-2022</t>
  </si>
  <si>
    <t>13/04/2022
2022-04-27 
06-05-2022
18-05-2022
07-06-2022
11-07-2022
2022-08-19 
05-09-2022
19-09-2022</t>
  </si>
  <si>
    <t xml:space="preserve">RESOLUCION
2022100000553
20221130000673
20221120000773
20221130000793
20221130000943
20221000002243
20221000002613
</t>
  </si>
  <si>
    <t>RESOLUCION
2022100000553
20221130000673
20221120000773
20221130000793
20221130000943
2022113000
20221000002243
20221000002613</t>
  </si>
  <si>
    <t>RESOLUCION
20221130000933
20221130000983
20221130001043
20221130001063
20221130001073</t>
  </si>
  <si>
    <t>094-2022</t>
  </si>
  <si>
    <t>CAMARA COLOMBIANA DEL LIBRO</t>
  </si>
  <si>
    <t>Circular No 1
Circular No 3</t>
  </si>
  <si>
    <t>RESOLUCION
20221000002833</t>
  </si>
  <si>
    <t>Adquisición de acrílicos para la producción de documentos accesibles en la Imprenta Nacional para Ciegos del INCI.</t>
  </si>
  <si>
    <t>Prestación de servicios para gestión y manejo integral de Residuos Peligrosos y/o Especiales generados por el INCI, que incluya la recolección, transporte, aprovechamiento, recuperación, tratamiento, y/o disposición final adecuada, con el respectivo certificado de disposición final, dando cumplimiento con lo señalado en la normativa ambiental vigente.</t>
  </si>
  <si>
    <t>11141608; 76121501; 76122314; 76122305; 76122304; 76121904; 76122203</t>
  </si>
  <si>
    <t>2
Se modifica a 4
Se modifica a 9
Se modifica a 10</t>
  </si>
  <si>
    <t>Circular No 1
Circular No 2
Circular No 3</t>
  </si>
  <si>
    <t>9
Se modifica a 11</t>
  </si>
  <si>
    <t>3
Se modifica a 45 dìas</t>
  </si>
  <si>
    <t>8422-28922</t>
  </si>
  <si>
    <t>10922-29022</t>
  </si>
  <si>
    <t>A-02-02-02-007-001</t>
  </si>
  <si>
    <t>12522-29822</t>
  </si>
  <si>
    <t xml:space="preserve">2/05/2022
2022-10-13 </t>
  </si>
  <si>
    <t>096-2022</t>
  </si>
  <si>
    <t>CONSTRUCCIONES MONTAJES Y PARTES ELECTRICAS S.A.S</t>
  </si>
  <si>
    <t>CONTRALORIA GENERAL DE LA REPUBLICA</t>
  </si>
  <si>
    <t>3/10/2022
20-10-2022</t>
  </si>
  <si>
    <t>CAMERFIRMA COLOMBIA SAS</t>
  </si>
  <si>
    <t>097-2022</t>
  </si>
  <si>
    <t>CAJA DE COMPENSACION FAMILIAR CAFAM</t>
  </si>
  <si>
    <t>100-2022</t>
  </si>
  <si>
    <t>28722-30522</t>
  </si>
  <si>
    <t>31022-31122</t>
  </si>
  <si>
    <t>INTEGRA DE COLOMBIA SAS
COMERCIALIZADORA COMSILA SAS</t>
  </si>
  <si>
    <t>098-2022
099-2022</t>
  </si>
  <si>
    <t>RICOH COLOMBIA S.A.</t>
  </si>
  <si>
    <t>Mantenimiento Vehículo: Se modifica así:
Prestar el servicio de mantenimiento preventivo y correctivo, incluida la mano de obra y bolsa de repuestos que requiera el vehículo de propiedad del Instituto Nacional para Ciegos</t>
  </si>
  <si>
    <t>En secop se asoció concepto en el mes de febrero y se tramitó modificación plan  en marzo
Circular No 2
Circular No 3</t>
  </si>
  <si>
    <t xml:space="preserve">3
Se modifica a 1 </t>
  </si>
  <si>
    <t>6
Se modifica a 7</t>
  </si>
  <si>
    <t>122-23622-30922</t>
  </si>
  <si>
    <t>3422-31822</t>
  </si>
  <si>
    <t>25122-25422-25522-25922-26922-27022-27122-27222-27522-282222-28722-28822-30722-31022-31122-31222-31322-31422-31522-31622-31722-31922</t>
  </si>
  <si>
    <t>25122-25422-25522-25922-26922-27022-27122-27222-27522-28222-28722-28822-30722-31022-31122-31222-31322-31422-31522-31622-31722-31922</t>
  </si>
  <si>
    <t>12222-31622</t>
  </si>
  <si>
    <t>29/04/2022
01-11-2022</t>
  </si>
  <si>
    <t>7722-10422-9922-16622-26422-29222-32022</t>
  </si>
  <si>
    <t>7722-9922-10422-13622-16622-24822-26422-29222-32022</t>
  </si>
  <si>
    <t>7722-9922-10422-13622-16622-24822-29222-32022</t>
  </si>
  <si>
    <t>10622-32122</t>
  </si>
  <si>
    <t>12/04/2022
2022-11-10</t>
  </si>
  <si>
    <t>24022-27922-29122-30222</t>
  </si>
  <si>
    <t>13/04/2022
2022-04-27
06-05-2022
18-05-2022
03-06-2022
07-06-2022
11-07-2022
12-07-2022
18-07-2022
25-07-2022
29-07-2022
2022-08-17
2022-08-19
2022-08-22
2022-08-25
05-09-2022
07-09-2022
09-07-2022
21-09-2022
2022-09-19
2022-09-22
2022-10-03
2022-10-07 
2022-11-03
2022-11-10</t>
  </si>
  <si>
    <t>8922-9022-10322--10522-10622-11222--11622-11722-12022-12222-12322-12422-12522-14422-14822-15722-18522-18622-19222-19322-19422-19622-19722-20422-21222-21522-21622-21822-21922-22022-22122-2222-22622-23222-23722-23822-24222-24622-24722-25022-25322-25622-25722-25822-26022-26722-26822-28122-28422-29522-29622-30222</t>
  </si>
  <si>
    <t>8922-9022-10322-105222-10622-11222-11622-11722-12022-12222-12322-12422-12522-14422-14822-15722-18522-18622-19222-19322-19422-19622-19722-20422-21222-21522-21622-21822-21922-22022-22122-2222-22622-23222-23722-23822-24222-24622-24722-25022-25322-25622-25722-25822-26022-26722-26822-28122-28422-29522-29622-30222</t>
  </si>
  <si>
    <t>RESOLUCION
2022100000563
2022100000573
20221130000683
20221130000663
20221130000783
20221130000803
20221130000933
20221130000923
20221130001203
20221130001703
20221130001743
20221130001783
20221130001803
20221130001793
20221000002133
20221000002143
20221000002273
20221000002123
20221000002153
20221000002163
20221000002253
20221130001813
20221000001843
20221000001863
20221000002343
20221000002353
20221000002373
20221000002493
202210000022503
20221000002543
20221000002593
20221000002603
20221000002673
20221000002823
20221000002883
20221000003213
20221000003273
20221000003283</t>
  </si>
  <si>
    <t>RESOLUCION
2022100000563
2022100000573
20221130000683
20221130000663
20221130000783
20221130000803
20221130000933
20221130000923
20221130001203
20221130001703
20221130001743
20221130001783
20221130001803
20221130001793
20221130001813
20221000001843
20221000001863
20221000002133
20221000002143
20221000002273
20221000002123
20221000002153
20221000002163
20221000002253
20221000002343
20221000002353
20221000002493
202210000022503
20221000002373
20221000002543
20221000002593
20221000002603
20221000002673
20221000002823
20221000002883
20221000003213
20221000003273
20221000003283</t>
  </si>
  <si>
    <t>101-2022</t>
  </si>
  <si>
    <t>122-24722-32422</t>
  </si>
  <si>
    <t>7/01/2022
2022-08-19 
15-11-2022</t>
  </si>
  <si>
    <t>099-2021</t>
  </si>
  <si>
    <t>AUTOS MONGUI SAS</t>
  </si>
  <si>
    <t>28322-32122</t>
  </si>
  <si>
    <t>30022-33722</t>
  </si>
  <si>
    <t>18/10/2022
2022-11-17</t>
  </si>
  <si>
    <t>FIDUCIARIA LA PREVISORA S.A.</t>
  </si>
  <si>
    <t>18 días</t>
  </si>
  <si>
    <t>19 días</t>
  </si>
  <si>
    <t>10 días</t>
  </si>
  <si>
    <t>Adición contrato 002-2022 - Prestar servicios profesionales en la Oficina Asesora Juridica del INCI, como abogada para la gestión y trámite del proceso contractual de la entidad.</t>
  </si>
  <si>
    <t xml:space="preserve">Modificación </t>
  </si>
  <si>
    <t>29/04/2022
01/11/2022</t>
  </si>
  <si>
    <t>067-2022 / 89047</t>
  </si>
  <si>
    <t>082-2022</t>
  </si>
  <si>
    <t>COOPERATIVA MULTIACTIVA DE EMPLEADOS Y PENSIONADOS DE BOMBEROS OFICIALES DE BOGOTA</t>
  </si>
  <si>
    <r>
      <rPr>
        <sz val="12"/>
        <color rgb="FFFF0000"/>
        <rFont val="Arial"/>
        <family val="2"/>
      </rPr>
      <t>3522</t>
    </r>
    <r>
      <rPr>
        <sz val="12"/>
        <rFont val="Arial"/>
        <family val="2"/>
      </rPr>
      <t>-4722</t>
    </r>
  </si>
  <si>
    <t>Adición contrato 083-2022 - Prestar servicios profesionales en la Oficina Asesora Juridica del INCI, como abogada para la gestion y trámite del proceso judicial de la entidad</t>
  </si>
  <si>
    <t>Incol Ingenieria de Inspección colombiana SAS</t>
  </si>
  <si>
    <t>103 - 2022</t>
  </si>
  <si>
    <t>RESOLUCION
20221000002653
20221000002563
20221000002653
20221000002783
20221000002773
20221000002753
20221000002853
20221000002843
20221000002893
20221000003013
20221000003023
20221000003353
20221000003363
20221000003373
20221000003343
20221000003323
20221000003333
20221000003303
20221000003313 20221000003453</t>
  </si>
  <si>
    <t>27922-26922-27922-28122-28222-28322-28922-29022-29622-30122-30222-32722-32822-32922-33022-33122-33222-33322-33422-33922</t>
  </si>
  <si>
    <t xml:space="preserve">21-09-222
2022-09-21
2022-09-12 23-11-2022 
2022-09-29
03-10-2022
07-10-2022
18-10-2022
2022-11-16 </t>
  </si>
  <si>
    <t>21-09-222
2022-09-21
2022-09-12 
2022-09-29
03-10-2022
07-10-2022
18-10-2022
2022-11-16  23-11-2022</t>
  </si>
  <si>
    <t>104-2022</t>
  </si>
  <si>
    <t>Extintores Firext SAS</t>
  </si>
  <si>
    <t>1622 - 33022</t>
  </si>
  <si>
    <t>8122-29322 - 34522</t>
  </si>
  <si>
    <t>25/02/2022
2022-10-05 30-11-2022</t>
  </si>
  <si>
    <t>091-2021  102-2022</t>
  </si>
  <si>
    <t>Adición al contrato 003 -2022 Prestación de servicios profesionales en la oficina Asesora de Control Interno del Instituto Nacional para Ciegos – INCI, para apoyar la ejecución y monitoreo del Plan de Auditorías para la vigencia 2022, y actividades relacionadas con la evaluación y seguimiento al Sistema de Control Interno y al Modelo Integrado de Planeación y Gestión – MIPG Institucional</t>
  </si>
  <si>
    <t>1122-35522</t>
  </si>
  <si>
    <t>17/01/2022 06-12-2022</t>
  </si>
  <si>
    <t>8/02/2022
2022-04-05
24/03/2022
2022-06-02
07-09-2022
2022-10-05 06-12-2022</t>
  </si>
  <si>
    <t>8/02/2022
2022-03-24
2022-04-05
2022-05-11
2022-06-02
2022-08-22
07-09-2022
2022-10-05 06-12-2022</t>
  </si>
  <si>
    <t>8/02/2022
2022-03-24
2022-04-05
2022-05-11
2022-06-02
2022-08-22
2022-10-05 06-12-2022</t>
  </si>
  <si>
    <t>20221000000383
20221000000533
20221130001193
20221000002863
20221000003233 20221000003723</t>
  </si>
  <si>
    <t>20221000000383
20221000000533
20221130000833
20221130001193
20221000002303
20221000002303
20221000002863
20221000003233 20221000003723</t>
  </si>
  <si>
    <t>12/05/2022 07-12-2022</t>
  </si>
  <si>
    <t>105-2022</t>
  </si>
  <si>
    <t>071-2022 - 105-2022</t>
  </si>
  <si>
    <t>CRR SOLUCIONES INTEGRALES SAS - 1A SOLUCIONES GS SAS</t>
  </si>
  <si>
    <t>13822 -35822</t>
  </si>
  <si>
    <t>20922 - 34422</t>
  </si>
  <si>
    <t>2122 - 36022</t>
  </si>
  <si>
    <t>20/01/2022 09-12-2022</t>
  </si>
  <si>
    <t>27022 - 36422</t>
  </si>
  <si>
    <t>13/09/2022 14-12-2022</t>
  </si>
  <si>
    <t>106-2022</t>
  </si>
  <si>
    <t xml:space="preserve">SOLUCIONES ORION SUCURSAL COLOMBIA </t>
  </si>
  <si>
    <t>Adición contrato No.021-222. Prestar servicios de apoyo a la gestión en las actividades documentales de los procesos de unidades productivas, producción radial y audiovisual y centro cultural de la Subdirección Técnica del INCI.</t>
  </si>
  <si>
    <t>6022-8322-9222-16122-24922-28522-30422-34822</t>
  </si>
  <si>
    <t>6122-7722-9522-11922-16222-19122-21322-24822-28622-30322-34222-34622 -35022</t>
  </si>
  <si>
    <t>7622-8922-10522-13122-17222-20322-22222-26022-29422-31922-35322-36122 -36822</t>
  </si>
  <si>
    <t>8/02/2022
2022-03-09
2022-04-05
06-05-2022
07-06-2022
2022-07-08
03-08-2022 
05-09-2022
06-10-2022
2022-11-03 06-12-2022 12-12-2022 14-12-2022</t>
  </si>
  <si>
    <t>6322-7822-9822-13522-16322-19922-22722-26222-29322-32022-34322 -35122</t>
  </si>
  <si>
    <t>7922-9122-10722-14022-17222-17822-20322-23222-27122-29322-29922-32622-35422 -36922</t>
  </si>
  <si>
    <t>21/02/2022
15-03-2022
2022-04-13 
16-05-2022
14-06-2022
14-07-2022
2022-08-17
13-09-2022
2022-10-18 
2022-11-15 06-12-2022 15-12-2022</t>
  </si>
  <si>
    <t>6122-7722-9522-11922-16222-19122-21322-24822-28622-30322-34222 - 35222</t>
  </si>
  <si>
    <t>7622-8922-10522-13122-17222-20322-22222-26022-29422-31922 -35322 - 37022</t>
  </si>
  <si>
    <t>8/02/2022
2022-03-09
2022-04-05
06-05-2022
07-06-2022
2022-07-08
03-08-2022 
05-09-2022
06-10-2022
2022-11-03 06-12-2022 15-12-2022</t>
  </si>
  <si>
    <t>CODENSA S.A ESP
ENEL COLOMBIA S.A E.S.P ; PROMOAMBIENTAL DISTRITO S.A.</t>
  </si>
  <si>
    <t>4822-4922-7822-9522 -9722-11322-11422-14122-15522-18022-18122-20822-21622-23522-23922-27522-27622-30322-30722-33522 -36722 - 37222 -</t>
  </si>
  <si>
    <t>107-2022</t>
  </si>
  <si>
    <t>PENSEMOS S.A.</t>
  </si>
  <si>
    <t>6022-8322-9222-12822-16122-23422-28522-30422-33322 -34822</t>
  </si>
  <si>
    <t>12922-20822-27722 -35722</t>
  </si>
  <si>
    <t>13922-25522-29122 - 37922</t>
  </si>
  <si>
    <t>13/05/2022
30-08-2022
2022-10-03 27-12-2022</t>
  </si>
  <si>
    <t>11622
31822 38022</t>
  </si>
  <si>
    <t>26/04/2022
2022-11-03 30-12-2022</t>
  </si>
  <si>
    <t>24/01/2022
16-02-2022
22-03-2022
23-03-2022
2022-04-19 
16-05-2022
25-05-2022
15-06-2022-21-06-2022
2022-07-14
2022-07-19
2022-08-17
2022-08-18
2022-09-19
2022-10-19 
21-10-2022
2022-11-16
14-12-2022 19-12-2022 -18-11-2022</t>
  </si>
  <si>
    <t>5022-5122-6222-8022-8522-10122-10222-13622-15822+16522-16622-20022-20222-23322-23522--27322-27422-29422-30722-32222 -34922 -35322 -32422</t>
  </si>
  <si>
    <t>10922-11022-11822-1192212822-12922-13322-13522-13722-14522-14622-15122-15222-16822-17522-17322-20522-20622-20922-21022-21122-21222-21622-21822-23322-23422-24222-23122-23622-23722-24122-25022-25122-25222-26222-26122--26522-26622-26722-27222-27322-27822-28022-28822-29522-29722-31722-32322</t>
  </si>
  <si>
    <t>10922-11022-11822-1192212822-12922-13322-13522-13722-14522-14622-15122-15222-16822-17522-17322-20522-20622-20922-21022-21122-21222-21622-21822-23322-23422-24222-23122-23622-23722-24122-25022-25122-25222-26222-26122--26522-26622-26722-27222-27322-27822-28022-28822-29522-2972231722-32322</t>
  </si>
  <si>
    <t>13/04/2022
2022-04-27
06-05-2022
18-05-2022
03-06-2022 
07-06-2022
11-07-2022
12-07-2022
18-07-2022
25-07-2022
29-07-2022
2022-08-17
2022-08-19
2022-08-22
2022-08-25
05-09-2022
09-09-2022
21-09-2022
2022-09-19
2022-09-22 2022-10-03
2022-10-07 
2022-11-03
2022-11-10</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</si>
</sst>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 #,##0.00_);_(&quot;$&quot;\ * \(#,##0.00\);_(&quot;$&quot;\ * &quot;-&quot;??_);_(@_)"/>
    <numFmt numFmtId="165" formatCode="#.##0;\-#.##0"/>
    <numFmt numFmtId="166" formatCode="_-* #.##0.00_-;\-* #.##0.00_-;_-* &quot;-&quot;??_-;_-@_-"/>
    <numFmt numFmtId="167" formatCode="&quot;$&quot;\ #,##0"/>
    <numFmt numFmtId="168" formatCode="_-&quot;$&quot;\ * #,##0.00_-;\-&quot;$&quot;\ * #,##0.00_-;_-&quot;$&quot;\ * &quot;-&quot;_-;_-@_-"/>
    <numFmt numFmtId="169" formatCode="_-* #,##0.00_-;\-* #,##0.00_-;_-* &quot;-&quot;_-;_-@_-"/>
  </numFmts>
  <fonts count="40" x14ac:knownFonts="1">
    <font>
      <sz val="11"/>
      <color theme="1"/>
      <name val="Calibri"/>
      <family val="2"/>
      <scheme val="minor"/>
    </font>
    <font>
      <sz val="11"/>
      <color theme="1"/>
      <name val="Calibri"/>
      <family val="2"/>
      <scheme val="minor"/>
    </font>
    <font>
      <sz val="11"/>
      <color rgb="FFFF0000"/>
      <name val="Calibri"/>
      <family val="2"/>
      <scheme val="minor"/>
    </font>
    <font>
      <b/>
      <sz val="10"/>
      <color theme="1"/>
      <name val="Verdana"/>
      <family val="2"/>
    </font>
    <font>
      <b/>
      <sz val="14"/>
      <color rgb="FF000000"/>
      <name val="Arial"/>
      <family val="2"/>
    </font>
    <font>
      <sz val="12"/>
      <color rgb="FF000000"/>
      <name val="Arial"/>
      <family val="2"/>
    </font>
    <font>
      <sz val="12"/>
      <name val="Arial"/>
      <family val="2"/>
    </font>
    <font>
      <sz val="10"/>
      <color theme="1"/>
      <name val="Verdana"/>
      <family val="2"/>
    </font>
    <font>
      <sz val="10"/>
      <name val="Arial"/>
      <family val="2"/>
    </font>
    <font>
      <sz val="10"/>
      <color theme="1"/>
      <name val="Arial"/>
      <family val="2"/>
    </font>
    <font>
      <b/>
      <sz val="12"/>
      <color rgb="FF000000"/>
      <name val="Arial"/>
      <family val="2"/>
    </font>
    <font>
      <sz val="12"/>
      <color theme="1"/>
      <name val="Arial"/>
      <family val="2"/>
    </font>
    <font>
      <b/>
      <sz val="18"/>
      <name val="Calibri"/>
      <family val="2"/>
      <scheme val="minor"/>
    </font>
    <font>
      <sz val="11"/>
      <name val="Calibri"/>
      <family val="2"/>
      <scheme val="minor"/>
    </font>
    <font>
      <b/>
      <sz val="9"/>
      <color indexed="81"/>
      <name val="Tahoma"/>
      <family val="2"/>
    </font>
    <font>
      <sz val="9"/>
      <color indexed="81"/>
      <name val="Tahoma"/>
      <family val="2"/>
    </font>
    <font>
      <sz val="12"/>
      <color theme="1"/>
      <name val="Calibri"/>
      <family val="2"/>
      <scheme val="minor"/>
    </font>
    <font>
      <b/>
      <sz val="12"/>
      <color rgb="FF000000"/>
      <name val="Calibri"/>
      <family val="2"/>
      <scheme val="minor"/>
    </font>
    <font>
      <b/>
      <sz val="12"/>
      <color theme="1"/>
      <name val="Calibri"/>
      <family val="2"/>
      <scheme val="minor"/>
    </font>
    <font>
      <sz val="12"/>
      <color rgb="FF000000"/>
      <name val="Calibri"/>
      <family val="2"/>
      <scheme val="minor"/>
    </font>
    <font>
      <sz val="14"/>
      <color rgb="FF000000"/>
      <name val="Calibri"/>
      <family val="2"/>
      <scheme val="minor"/>
    </font>
    <font>
      <b/>
      <sz val="14"/>
      <color rgb="FF000000"/>
      <name val="Calibri"/>
      <family val="2"/>
      <scheme val="minor"/>
    </font>
    <font>
      <b/>
      <sz val="16"/>
      <color rgb="FF000000"/>
      <name val="Calibri"/>
      <family val="2"/>
      <scheme val="minor"/>
    </font>
    <font>
      <sz val="14"/>
      <name val="Calibri"/>
      <family val="2"/>
      <scheme val="minor"/>
    </font>
    <font>
      <sz val="14"/>
      <color rgb="FFFF0000"/>
      <name val="Calibri"/>
      <family val="2"/>
      <scheme val="minor"/>
    </font>
    <font>
      <sz val="18"/>
      <color theme="1"/>
      <name val="Arial"/>
      <family val="2"/>
    </font>
    <font>
      <u/>
      <sz val="11"/>
      <color theme="10"/>
      <name val="Calibri"/>
      <family val="2"/>
      <scheme val="minor"/>
    </font>
    <font>
      <sz val="14"/>
      <color theme="1"/>
      <name val="Arial"/>
      <family val="2"/>
    </font>
    <font>
      <b/>
      <sz val="14"/>
      <name val="Arial"/>
      <family val="2"/>
    </font>
    <font>
      <sz val="11"/>
      <color theme="1"/>
      <name val="Arial"/>
      <family val="2"/>
    </font>
    <font>
      <sz val="48"/>
      <color theme="4" tint="-0.249977111117893"/>
      <name val="Arial"/>
      <family val="2"/>
    </font>
    <font>
      <sz val="12"/>
      <name val="Calibri"/>
      <family val="2"/>
      <scheme val="minor"/>
    </font>
    <font>
      <sz val="14"/>
      <name val="Arial"/>
      <family val="2"/>
    </font>
    <font>
      <sz val="48"/>
      <name val="Arial"/>
      <family val="2"/>
    </font>
    <font>
      <b/>
      <sz val="12"/>
      <name val="Arial"/>
      <family val="2"/>
    </font>
    <font>
      <sz val="11"/>
      <name val="Arial"/>
      <family val="2"/>
    </font>
    <font>
      <sz val="14"/>
      <name val="Times New Roman"/>
      <family val="1"/>
    </font>
    <font>
      <sz val="18"/>
      <name val="Arial"/>
      <family val="2"/>
    </font>
    <font>
      <sz val="7"/>
      <color rgb="FF000000"/>
      <name val="Arial"/>
      <family val="2"/>
    </font>
    <font>
      <sz val="12"/>
      <color rgb="FFFF0000"/>
      <name val="Arial"/>
      <family val="2"/>
    </font>
  </fonts>
  <fills count="22">
    <fill>
      <patternFill patternType="none"/>
    </fill>
    <fill>
      <patternFill patternType="gray125"/>
    </fill>
    <fill>
      <patternFill patternType="solid">
        <fgColor rgb="FFDBE5F1"/>
        <bgColor rgb="FF000000"/>
      </patternFill>
    </fill>
    <fill>
      <patternFill patternType="solid">
        <fgColor rgb="FFFFFF00"/>
        <bgColor indexed="64"/>
      </patternFill>
    </fill>
    <fill>
      <patternFill patternType="solid">
        <fgColor theme="4" tint="0.59999389629810485"/>
        <bgColor indexed="64"/>
      </patternFill>
    </fill>
    <fill>
      <patternFill patternType="solid">
        <fgColor rgb="FFFFC000"/>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rgb="FF9BC2E6"/>
        <bgColor indexed="64"/>
      </patternFill>
    </fill>
    <fill>
      <patternFill patternType="solid">
        <fgColor rgb="FFC6E0B4"/>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A9D08E"/>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7" tint="0.59999389629810485"/>
        <bgColor indexed="64"/>
      </patternFill>
    </fill>
    <fill>
      <patternFill patternType="solid">
        <fgColor theme="7" tint="0.59999389629810485"/>
        <bgColor rgb="FF000000"/>
      </patternFill>
    </fill>
    <fill>
      <patternFill patternType="solid">
        <fgColor rgb="FFDBE5F1"/>
        <bgColor indexed="64"/>
      </patternFill>
    </fill>
    <fill>
      <patternFill patternType="solid">
        <fgColor theme="0"/>
        <bgColor indexed="64"/>
      </patternFill>
    </fill>
    <fill>
      <patternFill patternType="solid">
        <fgColor theme="0"/>
        <bgColor theme="0" tint="-0.14999847407452621"/>
      </patternFill>
    </fill>
  </fills>
  <borders count="3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rgb="FF999999"/>
      </right>
      <top style="medium">
        <color rgb="FF999999"/>
      </top>
      <bottom style="thick">
        <color rgb="FF666666"/>
      </bottom>
      <diagonal/>
    </border>
    <border>
      <left/>
      <right style="thin">
        <color auto="1"/>
      </right>
      <top style="thin">
        <color auto="1"/>
      </top>
      <bottom/>
      <diagonal/>
    </border>
    <border>
      <left/>
      <right style="medium">
        <color indexed="64"/>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indexed="64"/>
      </left>
      <right style="thin">
        <color auto="1"/>
      </right>
      <top/>
      <bottom style="thin">
        <color auto="1"/>
      </bottom>
      <diagonal/>
    </border>
    <border>
      <left style="medium">
        <color indexed="64"/>
      </left>
      <right/>
      <top style="medium">
        <color indexed="64"/>
      </top>
      <bottom style="thin">
        <color auto="1"/>
      </bottom>
      <diagonal/>
    </border>
    <border>
      <left style="thin">
        <color auto="1"/>
      </left>
      <right style="thin">
        <color auto="1"/>
      </right>
      <top/>
      <bottom style="medium">
        <color indexed="64"/>
      </bottom>
      <diagonal/>
    </border>
    <border>
      <left style="medium">
        <color indexed="64"/>
      </left>
      <right/>
      <top style="thin">
        <color auto="1"/>
      </top>
      <bottom/>
      <diagonal/>
    </border>
    <border>
      <left style="medium">
        <color indexed="64"/>
      </left>
      <right style="thin">
        <color auto="1"/>
      </right>
      <top style="thin">
        <color auto="1"/>
      </top>
      <bottom/>
      <diagonal/>
    </border>
    <border>
      <left style="thin">
        <color auto="1"/>
      </left>
      <right style="medium">
        <color indexed="64"/>
      </right>
      <top style="medium">
        <color indexed="64"/>
      </top>
      <bottom style="medium">
        <color indexed="64"/>
      </bottom>
      <diagonal/>
    </border>
    <border>
      <left style="thin">
        <color auto="1"/>
      </left>
      <right style="medium">
        <color indexed="64"/>
      </right>
      <top/>
      <bottom style="thin">
        <color auto="1"/>
      </bottom>
      <diagonal/>
    </border>
    <border>
      <left style="thin">
        <color auto="1"/>
      </left>
      <right style="medium">
        <color indexed="64"/>
      </right>
      <top style="thin">
        <color auto="1"/>
      </top>
      <bottom style="thin">
        <color auto="1"/>
      </bottom>
      <diagonal/>
    </border>
    <border>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rgb="FF000000"/>
      </left>
      <right/>
      <top/>
      <bottom/>
      <diagonal/>
    </border>
  </borders>
  <cellStyleXfs count="18">
    <xf numFmtId="0" fontId="0" fillId="0" borderId="0"/>
    <xf numFmtId="44" fontId="1" fillId="0" borderId="0" applyFont="0" applyFill="0" applyBorder="0" applyAlignment="0" applyProtection="0"/>
    <xf numFmtId="42" fontId="1" fillId="0" borderId="0" applyFont="0" applyFill="0" applyBorder="0" applyAlignment="0" applyProtection="0"/>
    <xf numFmtId="0" fontId="3" fillId="2" borderId="0" applyNumberFormat="0" applyBorder="0" applyProtection="0">
      <alignment horizontal="center" vertical="center"/>
    </xf>
    <xf numFmtId="49" fontId="7" fillId="0" borderId="0" applyFill="0" applyBorder="0" applyProtection="0">
      <alignment horizontal="left" vertical="center"/>
    </xf>
    <xf numFmtId="37" fontId="8" fillId="0" borderId="0"/>
    <xf numFmtId="0" fontId="1" fillId="0" borderId="0"/>
    <xf numFmtId="165" fontId="8" fillId="0" borderId="0"/>
    <xf numFmtId="0" fontId="9" fillId="0" borderId="0"/>
    <xf numFmtId="166" fontId="1" fillId="0" borderId="0" applyFont="0" applyFill="0" applyBorder="0" applyAlignment="0" applyProtection="0"/>
    <xf numFmtId="164" fontId="1" fillId="0" borderId="0" applyFont="0" applyFill="0" applyBorder="0" applyAlignment="0" applyProtection="0"/>
    <xf numFmtId="0" fontId="3" fillId="19" borderId="0" applyNumberFormat="0" applyBorder="0" applyProtection="0">
      <alignment horizontal="center" vertical="center"/>
    </xf>
    <xf numFmtId="0" fontId="9" fillId="0" borderId="0"/>
    <xf numFmtId="0" fontId="16" fillId="0" borderId="0"/>
    <xf numFmtId="0" fontId="26" fillId="0" borderId="0" applyNumberForma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237">
    <xf numFmtId="0" fontId="0" fillId="0" borderId="0" xfId="0"/>
    <xf numFmtId="0" fontId="6" fillId="0" borderId="1" xfId="0" applyFont="1" applyBorder="1" applyAlignment="1">
      <alignment horizontal="center" vertical="center" wrapText="1"/>
    </xf>
    <xf numFmtId="0" fontId="12" fillId="6" borderId="0" xfId="0" applyFont="1" applyFill="1" applyAlignment="1">
      <alignment horizontal="center" vertical="center" wrapText="1"/>
    </xf>
    <xf numFmtId="0" fontId="12" fillId="6" borderId="1" xfId="0" applyFont="1" applyFill="1" applyBorder="1" applyAlignment="1">
      <alignment horizontal="center" vertical="center" wrapText="1"/>
    </xf>
    <xf numFmtId="44" fontId="12" fillId="6" borderId="1" xfId="1" applyFont="1" applyFill="1" applyBorder="1" applyAlignment="1">
      <alignment horizontal="center" vertical="center" wrapText="1"/>
    </xf>
    <xf numFmtId="44" fontId="12" fillId="6" borderId="10" xfId="1" applyFont="1" applyFill="1" applyBorder="1" applyAlignment="1">
      <alignment horizontal="center" vertical="center" wrapText="1"/>
    </xf>
    <xf numFmtId="44" fontId="12" fillId="3" borderId="10" xfId="1" applyFont="1" applyFill="1" applyBorder="1" applyAlignment="1">
      <alignment horizontal="center" vertical="center" wrapText="1"/>
    </xf>
    <xf numFmtId="0" fontId="13" fillId="0" borderId="0" xfId="0" applyFont="1" applyAlignment="1">
      <alignment horizontal="center" vertical="center" wrapText="1"/>
    </xf>
    <xf numFmtId="44" fontId="0" fillId="0" borderId="1" xfId="1" applyFont="1" applyFill="1" applyBorder="1" applyAlignment="1">
      <alignment horizontal="center" vertical="center"/>
    </xf>
    <xf numFmtId="2" fontId="0" fillId="0" borderId="1" xfId="0" applyNumberFormat="1" applyBorder="1" applyAlignment="1">
      <alignment horizontal="center" vertical="center"/>
    </xf>
    <xf numFmtId="44" fontId="0" fillId="0" borderId="11" xfId="1" applyFont="1" applyFill="1" applyBorder="1" applyAlignment="1">
      <alignment horizontal="center" vertical="center"/>
    </xf>
    <xf numFmtId="49" fontId="6" fillId="7" borderId="1" xfId="4" applyFont="1" applyFill="1" applyBorder="1" applyAlignment="1" applyProtection="1">
      <alignment horizontal="center" vertical="center" wrapText="1"/>
      <protection locked="0"/>
    </xf>
    <xf numFmtId="0" fontId="13" fillId="8" borderId="1" xfId="0" applyFont="1" applyFill="1" applyBorder="1" applyAlignment="1">
      <alignment horizontal="center" vertical="center" wrapText="1"/>
    </xf>
    <xf numFmtId="0" fontId="13" fillId="0" borderId="1" xfId="0" applyFont="1" applyBorder="1" applyAlignment="1">
      <alignment horizontal="center" vertical="center" wrapText="1"/>
    </xf>
    <xf numFmtId="44" fontId="13" fillId="0" borderId="1" xfId="1" applyFont="1" applyFill="1" applyBorder="1" applyAlignment="1">
      <alignment horizontal="center" vertical="center"/>
    </xf>
    <xf numFmtId="2" fontId="13" fillId="0" borderId="1" xfId="0" applyNumberFormat="1" applyFont="1" applyBorder="1" applyAlignment="1">
      <alignment horizontal="center" vertical="center"/>
    </xf>
    <xf numFmtId="167" fontId="13" fillId="0" borderId="1" xfId="0" applyNumberFormat="1" applyFont="1" applyBorder="1" applyAlignment="1">
      <alignment horizontal="center" vertical="center"/>
    </xf>
    <xf numFmtId="44" fontId="13" fillId="0" borderId="11" xfId="1" applyFont="1" applyFill="1" applyBorder="1" applyAlignment="1">
      <alignment horizontal="center" vertical="center"/>
    </xf>
    <xf numFmtId="0" fontId="0" fillId="5" borderId="1" xfId="0" applyFill="1" applyBorder="1" applyAlignment="1">
      <alignment horizontal="left" vertical="center" wrapText="1"/>
    </xf>
    <xf numFmtId="0" fontId="0" fillId="5" borderId="1" xfId="0" applyFill="1" applyBorder="1" applyAlignment="1">
      <alignment horizontal="center" vertical="center" wrapText="1"/>
    </xf>
    <xf numFmtId="44" fontId="0" fillId="5" borderId="1" xfId="1" applyFont="1" applyFill="1" applyBorder="1" applyAlignment="1">
      <alignment horizontal="center" vertical="center"/>
    </xf>
    <xf numFmtId="0" fontId="0" fillId="5" borderId="1" xfId="0" applyFill="1" applyBorder="1" applyAlignment="1">
      <alignment horizontal="center" vertical="center"/>
    </xf>
    <xf numFmtId="167" fontId="0" fillId="5" borderId="1" xfId="0" applyNumberFormat="1" applyFill="1" applyBorder="1" applyAlignment="1">
      <alignment horizontal="center" vertical="center"/>
    </xf>
    <xf numFmtId="44" fontId="1" fillId="0" borderId="1" xfId="1" applyFont="1" applyFill="1" applyBorder="1" applyAlignment="1">
      <alignment horizontal="center" vertical="center"/>
    </xf>
    <xf numFmtId="0" fontId="11" fillId="9" borderId="1" xfId="0" applyFont="1" applyFill="1" applyBorder="1" applyAlignment="1">
      <alignment horizontal="left" vertical="center" wrapText="1"/>
    </xf>
    <xf numFmtId="0" fontId="11" fillId="0" borderId="1" xfId="0" applyFont="1" applyBorder="1" applyAlignment="1">
      <alignment horizontal="center" vertical="center" wrapText="1"/>
    </xf>
    <xf numFmtId="44" fontId="11" fillId="0" borderId="1" xfId="1" applyFont="1" applyFill="1" applyBorder="1" applyAlignment="1">
      <alignment horizontal="center" vertical="center"/>
    </xf>
    <xf numFmtId="42" fontId="11" fillId="0" borderId="1" xfId="2" applyFont="1" applyBorder="1" applyAlignment="1">
      <alignment horizontal="center" vertical="center"/>
    </xf>
    <xf numFmtId="164" fontId="0" fillId="0" borderId="0" xfId="0" applyNumberFormat="1"/>
    <xf numFmtId="0" fontId="0" fillId="0" borderId="0" xfId="0" applyAlignment="1">
      <alignment horizontal="left" vertical="center"/>
    </xf>
    <xf numFmtId="44" fontId="6" fillId="0" borderId="1" xfId="1" applyFont="1" applyFill="1" applyBorder="1" applyAlignment="1">
      <alignment horizontal="center" vertical="center"/>
    </xf>
    <xf numFmtId="0" fontId="0" fillId="0" borderId="0" xfId="0" applyAlignment="1">
      <alignment horizontal="center" vertical="center"/>
    </xf>
    <xf numFmtId="167" fontId="11" fillId="0" borderId="1" xfId="0" applyNumberFormat="1" applyFont="1" applyBorder="1" applyAlignment="1">
      <alignment horizontal="center" vertical="center"/>
    </xf>
    <xf numFmtId="44" fontId="1" fillId="0" borderId="12" xfId="1" applyFont="1" applyFill="1" applyBorder="1" applyAlignment="1">
      <alignment horizontal="center" vertical="center"/>
    </xf>
    <xf numFmtId="0" fontId="11" fillId="5" borderId="1" xfId="0" applyFont="1" applyFill="1" applyBorder="1" applyAlignment="1">
      <alignment horizontal="left" vertical="center" wrapText="1"/>
    </xf>
    <xf numFmtId="0" fontId="11" fillId="5" borderId="1" xfId="0" applyFont="1" applyFill="1" applyBorder="1" applyAlignment="1">
      <alignment horizontal="center" vertical="center" wrapText="1"/>
    </xf>
    <xf numFmtId="0" fontId="11" fillId="5" borderId="1" xfId="0" applyFont="1" applyFill="1" applyBorder="1" applyAlignment="1">
      <alignment horizontal="center" vertical="center"/>
    </xf>
    <xf numFmtId="42" fontId="11" fillId="5" borderId="1" xfId="2" applyFont="1" applyFill="1" applyBorder="1" applyAlignment="1">
      <alignment horizontal="center" vertical="center"/>
    </xf>
    <xf numFmtId="164" fontId="0" fillId="5" borderId="1" xfId="1" applyNumberFormat="1" applyFont="1" applyFill="1" applyBorder="1" applyAlignment="1">
      <alignment horizontal="center" vertical="center"/>
    </xf>
    <xf numFmtId="0" fontId="11" fillId="0" borderId="1" xfId="0" applyFont="1" applyBorder="1" applyAlignment="1">
      <alignment horizontal="left" vertical="center" wrapText="1"/>
    </xf>
    <xf numFmtId="0" fontId="11" fillId="0" borderId="1" xfId="0" applyFont="1" applyBorder="1" applyAlignment="1">
      <alignment horizontal="center" vertical="center"/>
    </xf>
    <xf numFmtId="44" fontId="11" fillId="5" borderId="1" xfId="1" applyFont="1" applyFill="1" applyBorder="1" applyAlignment="1">
      <alignment horizontal="center" vertical="center"/>
    </xf>
    <xf numFmtId="167" fontId="11" fillId="5" borderId="1" xfId="0" applyNumberFormat="1" applyFont="1" applyFill="1" applyBorder="1" applyAlignment="1">
      <alignment horizontal="center" vertical="center"/>
    </xf>
    <xf numFmtId="164" fontId="0" fillId="0" borderId="1" xfId="1" applyNumberFormat="1" applyFont="1" applyFill="1" applyBorder="1" applyAlignment="1">
      <alignment horizontal="center" vertical="center"/>
    </xf>
    <xf numFmtId="0" fontId="0" fillId="0" borderId="0" xfId="0" applyAlignment="1">
      <alignment horizontal="left" vertical="center" wrapText="1"/>
    </xf>
    <xf numFmtId="0" fontId="0" fillId="0" borderId="0" xfId="0" applyAlignment="1">
      <alignment horizontal="center" vertical="center" wrapText="1"/>
    </xf>
    <xf numFmtId="44" fontId="0" fillId="0" borderId="0" xfId="1" applyFont="1" applyAlignment="1">
      <alignment horizontal="center" vertical="center"/>
    </xf>
    <xf numFmtId="0" fontId="16" fillId="0" borderId="0" xfId="0" applyFont="1" applyAlignment="1">
      <alignment horizontal="center" vertical="center"/>
    </xf>
    <xf numFmtId="0" fontId="16" fillId="0" borderId="0" xfId="0" applyFont="1"/>
    <xf numFmtId="0" fontId="17" fillId="10" borderId="4" xfId="0" applyFont="1" applyFill="1" applyBorder="1" applyAlignment="1">
      <alignment horizontal="center" vertical="center"/>
    </xf>
    <xf numFmtId="0" fontId="10" fillId="11" borderId="14" xfId="0" applyFont="1" applyFill="1" applyBorder="1" applyAlignment="1">
      <alignment horizontal="center" vertical="center" wrapText="1"/>
    </xf>
    <xf numFmtId="0" fontId="18" fillId="9" borderId="1" xfId="0" applyFont="1" applyFill="1" applyBorder="1" applyAlignment="1">
      <alignment horizontal="center" vertical="center"/>
    </xf>
    <xf numFmtId="0" fontId="10" fillId="9" borderId="3" xfId="0" applyFont="1" applyFill="1" applyBorder="1" applyAlignment="1">
      <alignment horizontal="center" vertical="center" wrapText="1"/>
    </xf>
    <xf numFmtId="0" fontId="10" fillId="9" borderId="11" xfId="0" applyFont="1" applyFill="1" applyBorder="1" applyAlignment="1">
      <alignment horizontal="center" vertical="center" wrapText="1"/>
    </xf>
    <xf numFmtId="0" fontId="19" fillId="0" borderId="15" xfId="0" applyFont="1" applyBorder="1" applyAlignment="1">
      <alignment horizontal="center" vertical="center"/>
    </xf>
    <xf numFmtId="0" fontId="5" fillId="0" borderId="16" xfId="0" applyFont="1" applyBorder="1" applyAlignment="1">
      <alignment horizontal="justify" vertical="center" wrapText="1"/>
    </xf>
    <xf numFmtId="0" fontId="5" fillId="0" borderId="16" xfId="0" applyFont="1" applyBorder="1" applyAlignment="1">
      <alignment horizontal="center" vertical="center" wrapText="1"/>
    </xf>
    <xf numFmtId="0" fontId="19" fillId="0" borderId="16" xfId="0" applyFont="1" applyBorder="1" applyAlignment="1">
      <alignment horizontal="center" vertical="center"/>
    </xf>
    <xf numFmtId="0" fontId="16" fillId="0" borderId="1" xfId="0" applyFont="1" applyBorder="1" applyAlignment="1">
      <alignment horizontal="center" vertical="center"/>
    </xf>
    <xf numFmtId="0" fontId="5" fillId="0" borderId="2" xfId="0" applyFont="1" applyBorder="1" applyAlignment="1">
      <alignment horizontal="justify" vertical="center" wrapText="1"/>
    </xf>
    <xf numFmtId="9" fontId="5" fillId="0" borderId="1" xfId="0" applyNumberFormat="1" applyFont="1" applyBorder="1" applyAlignment="1">
      <alignment horizontal="center" vertical="center" wrapText="1"/>
    </xf>
    <xf numFmtId="0" fontId="16" fillId="0" borderId="1" xfId="0" applyFont="1" applyBorder="1" applyAlignment="1">
      <alignment vertical="center" wrapText="1"/>
    </xf>
    <xf numFmtId="0" fontId="5" fillId="12" borderId="2" xfId="0" applyFont="1" applyFill="1" applyBorder="1" applyAlignment="1">
      <alignment horizontal="justify" vertical="center" wrapText="1"/>
    </xf>
    <xf numFmtId="10" fontId="5" fillId="12" borderId="1" xfId="0" applyNumberFormat="1" applyFont="1" applyFill="1" applyBorder="1" applyAlignment="1">
      <alignment horizontal="center" vertical="center" wrapText="1"/>
    </xf>
    <xf numFmtId="0" fontId="5" fillId="13" borderId="2" xfId="0" applyFont="1" applyFill="1" applyBorder="1" applyAlignment="1">
      <alignment horizontal="justify" vertical="center" wrapText="1"/>
    </xf>
    <xf numFmtId="0" fontId="5" fillId="13" borderId="1" xfId="0" applyFont="1" applyFill="1" applyBorder="1" applyAlignment="1">
      <alignment horizontal="center" vertical="center" wrapText="1"/>
    </xf>
    <xf numFmtId="0" fontId="19" fillId="14" borderId="16" xfId="0" applyFont="1" applyFill="1" applyBorder="1" applyAlignment="1">
      <alignment horizontal="center" vertical="center"/>
    </xf>
    <xf numFmtId="9" fontId="5" fillId="13" borderId="1" xfId="0" applyNumberFormat="1" applyFont="1" applyFill="1" applyBorder="1" applyAlignment="1">
      <alignment horizontal="center" vertical="center" wrapText="1"/>
    </xf>
    <xf numFmtId="3" fontId="19" fillId="0" borderId="16" xfId="0" applyNumberFormat="1" applyFont="1" applyBorder="1" applyAlignment="1">
      <alignment horizontal="center" vertical="center"/>
    </xf>
    <xf numFmtId="0" fontId="5" fillId="8" borderId="2" xfId="0" applyFont="1" applyFill="1" applyBorder="1" applyAlignment="1">
      <alignment horizontal="justify" vertical="center" wrapText="1"/>
    </xf>
    <xf numFmtId="9" fontId="5" fillId="8" borderId="1" xfId="0" applyNumberFormat="1" applyFont="1" applyFill="1" applyBorder="1" applyAlignment="1">
      <alignment horizontal="center" vertical="center" wrapText="1"/>
    </xf>
    <xf numFmtId="0" fontId="5" fillId="8" borderId="18" xfId="0" applyFont="1" applyFill="1" applyBorder="1" applyAlignment="1">
      <alignment horizontal="justify" vertical="center" wrapText="1"/>
    </xf>
    <xf numFmtId="9" fontId="5" fillId="8" borderId="18" xfId="0" applyNumberFormat="1" applyFont="1" applyFill="1" applyBorder="1" applyAlignment="1">
      <alignment horizontal="center" vertical="center" wrapText="1"/>
    </xf>
    <xf numFmtId="0" fontId="5" fillId="7" borderId="2" xfId="0" applyFont="1" applyFill="1" applyBorder="1" applyAlignment="1">
      <alignment horizontal="justify" vertical="center" wrapText="1"/>
    </xf>
    <xf numFmtId="10" fontId="5" fillId="7" borderId="1" xfId="0" applyNumberFormat="1" applyFont="1" applyFill="1" applyBorder="1" applyAlignment="1">
      <alignment horizontal="center" vertical="center" wrapText="1"/>
    </xf>
    <xf numFmtId="0" fontId="5" fillId="7" borderId="19" xfId="0" applyFont="1" applyFill="1" applyBorder="1" applyAlignment="1">
      <alignment horizontal="justify" vertical="center" wrapText="1"/>
    </xf>
    <xf numFmtId="10" fontId="5" fillId="7" borderId="12" xfId="0" applyNumberFormat="1" applyFont="1" applyFill="1" applyBorder="1" applyAlignment="1">
      <alignment horizontal="center" vertical="center" wrapText="1"/>
    </xf>
    <xf numFmtId="3" fontId="5" fillId="0" borderId="16" xfId="0" applyNumberFormat="1" applyFont="1" applyBorder="1" applyAlignment="1">
      <alignment horizontal="center" vertical="center" wrapText="1"/>
    </xf>
    <xf numFmtId="3" fontId="19" fillId="14" borderId="16" xfId="0" applyNumberFormat="1" applyFont="1" applyFill="1" applyBorder="1" applyAlignment="1">
      <alignment horizontal="center" vertical="center"/>
    </xf>
    <xf numFmtId="0" fontId="19" fillId="14" borderId="20" xfId="0" applyFont="1" applyFill="1" applyBorder="1" applyAlignment="1">
      <alignment horizontal="center" vertical="center"/>
    </xf>
    <xf numFmtId="3" fontId="22" fillId="10" borderId="14" xfId="0" applyNumberFormat="1" applyFont="1" applyFill="1" applyBorder="1" applyAlignment="1">
      <alignment horizontal="center" vertical="center"/>
    </xf>
    <xf numFmtId="0" fontId="23" fillId="0" borderId="0" xfId="0" applyFont="1"/>
    <xf numFmtId="0" fontId="24" fillId="0" borderId="0" xfId="0" applyFont="1"/>
    <xf numFmtId="44" fontId="23" fillId="4" borderId="0" xfId="1" applyFont="1" applyFill="1"/>
    <xf numFmtId="44" fontId="23" fillId="0" borderId="0" xfId="1" applyFont="1"/>
    <xf numFmtId="0" fontId="2" fillId="0" borderId="1" xfId="0" applyFont="1" applyBorder="1" applyAlignment="1">
      <alignment horizontal="center" vertical="center" wrapText="1"/>
    </xf>
    <xf numFmtId="0" fontId="13" fillId="4" borderId="1" xfId="0" applyFont="1" applyFill="1" applyBorder="1" applyAlignment="1">
      <alignment horizontal="center" vertical="center" wrapText="1"/>
    </xf>
    <xf numFmtId="0" fontId="13" fillId="7" borderId="1" xfId="0" applyFont="1" applyFill="1" applyBorder="1" applyAlignment="1">
      <alignment horizontal="center" vertical="center" wrapText="1"/>
    </xf>
    <xf numFmtId="0" fontId="13" fillId="16" borderId="1" xfId="0" applyFont="1" applyFill="1" applyBorder="1" applyAlignment="1">
      <alignment horizontal="center" vertical="center" wrapText="1"/>
    </xf>
    <xf numFmtId="0" fontId="13" fillId="9" borderId="1" xfId="0" applyFont="1" applyFill="1" applyBorder="1" applyAlignment="1">
      <alignment horizontal="center" vertical="center" wrapText="1"/>
    </xf>
    <xf numFmtId="0" fontId="11" fillId="0" borderId="0" xfId="0" applyFont="1" applyAlignment="1">
      <alignment horizontal="center" vertical="center" wrapText="1"/>
    </xf>
    <xf numFmtId="42" fontId="11" fillId="0" borderId="0" xfId="2" applyFont="1" applyAlignment="1">
      <alignment horizontal="center" vertical="center" wrapText="1"/>
    </xf>
    <xf numFmtId="42" fontId="5" fillId="0" borderId="0" xfId="2" applyFont="1" applyFill="1" applyBorder="1" applyAlignment="1">
      <alignment horizontal="center" vertical="center" wrapText="1"/>
    </xf>
    <xf numFmtId="42" fontId="25" fillId="0" borderId="0" xfId="2" applyFont="1" applyFill="1" applyAlignment="1">
      <alignment horizontal="center" vertical="center" wrapText="1"/>
    </xf>
    <xf numFmtId="0" fontId="11" fillId="0" borderId="0" xfId="0" applyFont="1" applyFill="1" applyAlignment="1">
      <alignment horizontal="center" vertical="center" wrapText="1"/>
    </xf>
    <xf numFmtId="0" fontId="11" fillId="0" borderId="1" xfId="0" applyFont="1" applyBorder="1" applyAlignment="1">
      <alignment horizontal="center" vertical="center" wrapText="1"/>
    </xf>
    <xf numFmtId="0" fontId="11" fillId="0" borderId="1" xfId="0" applyFont="1" applyFill="1" applyBorder="1" applyAlignment="1">
      <alignment horizontal="center" vertical="center" wrapText="1"/>
    </xf>
    <xf numFmtId="0" fontId="11" fillId="0" borderId="11" xfId="0" applyFont="1" applyBorder="1" applyAlignment="1">
      <alignment horizontal="center" vertical="center" wrapText="1"/>
    </xf>
    <xf numFmtId="0" fontId="27" fillId="4" borderId="22" xfId="0" applyFont="1" applyFill="1" applyBorder="1" applyAlignment="1">
      <alignment horizontal="center" vertical="center" wrapText="1"/>
    </xf>
    <xf numFmtId="0" fontId="27" fillId="0" borderId="0" xfId="0" applyFont="1" applyAlignment="1">
      <alignment horizontal="center" vertical="center" wrapText="1"/>
    </xf>
    <xf numFmtId="0" fontId="6" fillId="8" borderId="16" xfId="0" applyFont="1" applyFill="1" applyBorder="1" applyAlignment="1">
      <alignment horizontal="center" vertical="center" wrapText="1"/>
    </xf>
    <xf numFmtId="0" fontId="31" fillId="8" borderId="16" xfId="0" applyFont="1" applyFill="1" applyBorder="1" applyAlignment="1">
      <alignment horizontal="center" vertical="center" wrapText="1"/>
    </xf>
    <xf numFmtId="3" fontId="6" fillId="8" borderId="16" xfId="0" applyNumberFormat="1" applyFont="1" applyFill="1" applyBorder="1" applyAlignment="1">
      <alignment horizontal="center" vertical="center" wrapText="1"/>
    </xf>
    <xf numFmtId="0" fontId="11" fillId="20" borderId="7" xfId="0" applyFont="1" applyFill="1" applyBorder="1" applyAlignment="1">
      <alignment horizontal="center" vertical="center" wrapText="1"/>
    </xf>
    <xf numFmtId="169" fontId="11" fillId="0" borderId="0" xfId="15" applyNumberFormat="1" applyFont="1" applyAlignment="1">
      <alignment horizontal="center" vertical="center" wrapText="1"/>
    </xf>
    <xf numFmtId="0" fontId="6" fillId="0" borderId="0" xfId="0" applyFont="1" applyAlignment="1">
      <alignment horizontal="center" vertical="center" wrapText="1"/>
    </xf>
    <xf numFmtId="0" fontId="6" fillId="15" borderId="24" xfId="0" applyFont="1" applyFill="1" applyBorder="1" applyAlignment="1">
      <alignment horizontal="center" vertical="center" wrapText="1"/>
    </xf>
    <xf numFmtId="0" fontId="6" fillId="15" borderId="5" xfId="0" applyFont="1" applyFill="1" applyBorder="1" applyAlignment="1">
      <alignment horizontal="center" vertical="center" wrapText="1"/>
    </xf>
    <xf numFmtId="0" fontId="6" fillId="15" borderId="6" xfId="0" applyFont="1" applyFill="1" applyBorder="1" applyAlignment="1">
      <alignment horizontal="center" vertical="center" wrapText="1"/>
    </xf>
    <xf numFmtId="0" fontId="32" fillId="4" borderId="21" xfId="0" applyFont="1" applyFill="1" applyBorder="1" applyAlignment="1">
      <alignment horizontal="center" vertical="center" wrapText="1"/>
    </xf>
    <xf numFmtId="0" fontId="32" fillId="4" borderId="22" xfId="0" applyFont="1" applyFill="1" applyBorder="1" applyAlignment="1">
      <alignment horizontal="center" vertical="center" wrapText="1"/>
    </xf>
    <xf numFmtId="0" fontId="6" fillId="0" borderId="0" xfId="0" applyNumberFormat="1" applyFont="1" applyAlignment="1">
      <alignment horizontal="center" vertical="center" wrapText="1"/>
    </xf>
    <xf numFmtId="169" fontId="6" fillId="0" borderId="0" xfId="15" applyNumberFormat="1" applyFont="1" applyAlignment="1">
      <alignment horizontal="center" vertical="center" wrapText="1"/>
    </xf>
    <xf numFmtId="0" fontId="32" fillId="9" borderId="22" xfId="0" applyNumberFormat="1" applyFont="1" applyFill="1" applyBorder="1" applyAlignment="1">
      <alignment horizontal="center" vertical="center" wrapText="1"/>
    </xf>
    <xf numFmtId="169" fontId="6" fillId="9" borderId="22" xfId="15" applyNumberFormat="1" applyFont="1" applyFill="1" applyBorder="1" applyAlignment="1">
      <alignment horizontal="center" vertical="center" wrapText="1"/>
    </xf>
    <xf numFmtId="0" fontId="32" fillId="15" borderId="22" xfId="0" applyFont="1" applyFill="1" applyBorder="1" applyAlignment="1">
      <alignment horizontal="center" vertical="center" wrapText="1"/>
    </xf>
    <xf numFmtId="169" fontId="6" fillId="15" borderId="22" xfId="15" applyNumberFormat="1" applyFont="1" applyFill="1" applyBorder="1" applyAlignment="1">
      <alignment horizontal="center" vertical="center" wrapText="1"/>
    </xf>
    <xf numFmtId="0" fontId="32" fillId="17" borderId="22" xfId="0" applyFont="1" applyFill="1" applyBorder="1" applyAlignment="1">
      <alignment horizontal="center" vertical="center" wrapText="1"/>
    </xf>
    <xf numFmtId="169" fontId="32" fillId="4" borderId="22" xfId="15" applyNumberFormat="1" applyFont="1" applyFill="1" applyBorder="1" applyAlignment="1">
      <alignment horizontal="center" vertical="center" wrapText="1"/>
    </xf>
    <xf numFmtId="0" fontId="6" fillId="20" borderId="1" xfId="0" applyNumberFormat="1" applyFont="1" applyFill="1" applyBorder="1" applyAlignment="1">
      <alignment horizontal="center" vertical="center" wrapText="1"/>
    </xf>
    <xf numFmtId="169" fontId="6" fillId="20" borderId="1" xfId="15" applyNumberFormat="1" applyFont="1" applyFill="1" applyBorder="1" applyAlignment="1">
      <alignment horizontal="center" vertical="center" wrapText="1"/>
    </xf>
    <xf numFmtId="169" fontId="6" fillId="20" borderId="11" xfId="15" applyNumberFormat="1" applyFont="1" applyFill="1" applyBorder="1" applyAlignment="1">
      <alignment horizontal="center" vertical="center" wrapText="1"/>
    </xf>
    <xf numFmtId="0" fontId="6" fillId="20" borderId="1" xfId="0" applyFont="1" applyFill="1" applyBorder="1" applyAlignment="1">
      <alignment horizontal="center" vertical="center" wrapText="1"/>
    </xf>
    <xf numFmtId="0" fontId="36" fillId="0" borderId="0" xfId="0" applyFont="1"/>
    <xf numFmtId="43" fontId="6" fillId="0" borderId="0" xfId="0" applyNumberFormat="1" applyFont="1" applyAlignment="1">
      <alignment horizontal="center" vertical="center" wrapText="1"/>
    </xf>
    <xf numFmtId="168" fontId="6" fillId="0" borderId="0" xfId="2" applyNumberFormat="1" applyFont="1" applyAlignment="1">
      <alignment horizontal="center" vertical="center" wrapText="1"/>
    </xf>
    <xf numFmtId="168" fontId="32" fillId="4" borderId="22" xfId="2" applyNumberFormat="1" applyFont="1" applyFill="1" applyBorder="1" applyAlignment="1">
      <alignment horizontal="center" vertical="center" wrapText="1"/>
    </xf>
    <xf numFmtId="168" fontId="28" fillId="5" borderId="22" xfId="2" applyNumberFormat="1" applyFont="1" applyFill="1" applyBorder="1" applyAlignment="1">
      <alignment horizontal="center" vertical="center" wrapText="1"/>
    </xf>
    <xf numFmtId="168" fontId="11" fillId="0" borderId="0" xfId="2" applyNumberFormat="1" applyFont="1" applyFill="1" applyAlignment="1">
      <alignment horizontal="center" vertical="center" wrapText="1"/>
    </xf>
    <xf numFmtId="168" fontId="11" fillId="0" borderId="0" xfId="2" applyNumberFormat="1" applyFont="1" applyAlignment="1">
      <alignment horizontal="center" vertical="center" wrapText="1"/>
    </xf>
    <xf numFmtId="168" fontId="6" fillId="0" borderId="0" xfId="2" applyNumberFormat="1" applyFont="1" applyFill="1" applyAlignment="1">
      <alignment horizontal="center" vertical="center" wrapText="1"/>
    </xf>
    <xf numFmtId="168" fontId="6" fillId="0" borderId="0" xfId="15" applyNumberFormat="1" applyFont="1" applyAlignment="1">
      <alignment horizontal="center" vertical="center" wrapText="1"/>
    </xf>
    <xf numFmtId="169" fontId="37" fillId="0" borderId="0" xfId="15" applyNumberFormat="1" applyFont="1" applyAlignment="1">
      <alignment horizontal="center" vertical="center" wrapText="1"/>
    </xf>
    <xf numFmtId="0" fontId="11" fillId="0" borderId="1" xfId="0" applyFont="1" applyFill="1" applyBorder="1" applyAlignment="1">
      <alignment horizontal="center" vertical="center"/>
    </xf>
    <xf numFmtId="42" fontId="11" fillId="0" borderId="1" xfId="2" applyFont="1" applyFill="1" applyBorder="1" applyAlignment="1">
      <alignment horizontal="center" vertical="center"/>
    </xf>
    <xf numFmtId="42" fontId="34" fillId="0" borderId="0" xfId="2" applyFont="1" applyFill="1" applyBorder="1" applyAlignment="1">
      <alignment horizontal="center" vertical="center" wrapText="1"/>
    </xf>
    <xf numFmtId="42" fontId="10" fillId="0" borderId="0" xfId="2" applyFont="1" applyFill="1" applyBorder="1" applyAlignment="1">
      <alignment horizontal="center" vertical="center" wrapText="1"/>
    </xf>
    <xf numFmtId="6" fontId="6" fillId="0" borderId="0" xfId="2" applyNumberFormat="1" applyFont="1" applyFill="1" applyBorder="1" applyAlignment="1">
      <alignment horizontal="center" vertical="center" wrapText="1"/>
    </xf>
    <xf numFmtId="6" fontId="6" fillId="0" borderId="0" xfId="0" applyNumberFormat="1" applyFont="1" applyFill="1" applyBorder="1" applyAlignment="1">
      <alignment horizontal="center" vertical="center" wrapText="1"/>
    </xf>
    <xf numFmtId="42" fontId="6" fillId="15" borderId="26" xfId="0" applyNumberFormat="1" applyFont="1" applyFill="1" applyBorder="1" applyAlignment="1">
      <alignment horizontal="center" vertical="center" wrapText="1"/>
    </xf>
    <xf numFmtId="42" fontId="6" fillId="15" borderId="27" xfId="0" applyNumberFormat="1" applyFont="1" applyFill="1" applyBorder="1" applyAlignment="1">
      <alignment horizontal="center" vertical="center" wrapText="1"/>
    </xf>
    <xf numFmtId="42" fontId="6" fillId="15" borderId="12" xfId="0" applyNumberFormat="1" applyFont="1" applyFill="1" applyBorder="1" applyAlignment="1">
      <alignment horizontal="center" vertical="center" wrapText="1"/>
    </xf>
    <xf numFmtId="42" fontId="11" fillId="8" borderId="12" xfId="0" applyNumberFormat="1" applyFont="1" applyFill="1" applyBorder="1" applyAlignment="1">
      <alignment horizontal="center" vertical="center" wrapText="1"/>
    </xf>
    <xf numFmtId="42" fontId="6" fillId="8" borderId="12" xfId="0" applyNumberFormat="1" applyFont="1" applyFill="1" applyBorder="1" applyAlignment="1">
      <alignment horizontal="center" vertical="center" wrapText="1"/>
    </xf>
    <xf numFmtId="42" fontId="6" fillId="9" borderId="12" xfId="0" applyNumberFormat="1" applyFont="1" applyFill="1" applyBorder="1" applyAlignment="1">
      <alignment horizontal="center" vertical="center" wrapText="1"/>
    </xf>
    <xf numFmtId="42" fontId="11" fillId="9" borderId="12" xfId="2" applyFont="1" applyFill="1" applyBorder="1" applyAlignment="1">
      <alignment horizontal="center" vertical="center" wrapText="1"/>
    </xf>
    <xf numFmtId="42" fontId="11" fillId="9" borderId="12" xfId="0" applyNumberFormat="1" applyFont="1" applyFill="1" applyBorder="1" applyAlignment="1">
      <alignment horizontal="center" vertical="center" wrapText="1"/>
    </xf>
    <xf numFmtId="42" fontId="11" fillId="0" borderId="12" xfId="0" applyNumberFormat="1" applyFont="1" applyBorder="1" applyAlignment="1">
      <alignment horizontal="center" vertical="center" wrapText="1"/>
    </xf>
    <xf numFmtId="42" fontId="11" fillId="5" borderId="12" xfId="0" applyNumberFormat="1" applyFont="1" applyFill="1" applyBorder="1" applyAlignment="1">
      <alignment horizontal="center" vertical="center" wrapText="1"/>
    </xf>
    <xf numFmtId="42" fontId="11" fillId="5" borderId="12" xfId="2" applyFont="1" applyFill="1" applyBorder="1" applyAlignment="1">
      <alignment horizontal="center" vertical="center" wrapText="1"/>
    </xf>
    <xf numFmtId="42" fontId="28" fillId="18" borderId="22" xfId="2" applyFont="1" applyFill="1" applyBorder="1" applyAlignment="1" applyProtection="1">
      <alignment horizontal="center" vertical="center" wrapText="1"/>
    </xf>
    <xf numFmtId="0" fontId="32" fillId="0" borderId="28" xfId="0" applyFont="1" applyFill="1" applyBorder="1" applyAlignment="1">
      <alignment horizontal="center" vertical="center" wrapText="1"/>
    </xf>
    <xf numFmtId="0" fontId="11" fillId="8" borderId="11" xfId="0" applyFont="1" applyFill="1" applyBorder="1" applyAlignment="1">
      <alignment horizontal="center" vertical="center" wrapText="1"/>
    </xf>
    <xf numFmtId="0" fontId="6" fillId="9" borderId="11" xfId="0" applyFont="1" applyFill="1" applyBorder="1" applyAlignment="1">
      <alignment horizontal="center" vertical="center" wrapText="1"/>
    </xf>
    <xf numFmtId="0" fontId="11" fillId="9" borderId="11" xfId="0" applyFont="1" applyFill="1" applyBorder="1" applyAlignment="1">
      <alignment horizontal="center" vertical="center" wrapText="1"/>
    </xf>
    <xf numFmtId="0" fontId="11" fillId="5" borderId="11" xfId="0" applyFont="1" applyFill="1" applyBorder="1" applyAlignment="1">
      <alignment horizontal="center" vertical="center" wrapText="1"/>
    </xf>
    <xf numFmtId="43" fontId="11" fillId="0" borderId="0" xfId="0" applyNumberFormat="1" applyFont="1" applyAlignment="1">
      <alignment horizontal="center" vertical="center" wrapText="1"/>
    </xf>
    <xf numFmtId="14" fontId="6" fillId="20" borderId="1" xfId="0" applyNumberFormat="1" applyFont="1" applyFill="1" applyBorder="1" applyAlignment="1">
      <alignment horizontal="center" vertical="center" wrapText="1"/>
    </xf>
    <xf numFmtId="168" fontId="6" fillId="20" borderId="1" xfId="0" applyNumberFormat="1" applyFont="1" applyFill="1" applyBorder="1" applyAlignment="1">
      <alignment horizontal="center" vertical="center" wrapText="1"/>
    </xf>
    <xf numFmtId="168" fontId="6" fillId="20" borderId="11" xfId="15" applyNumberFormat="1" applyFont="1" applyFill="1" applyBorder="1" applyAlignment="1">
      <alignment horizontal="center" vertical="center" wrapText="1"/>
    </xf>
    <xf numFmtId="0" fontId="11" fillId="20" borderId="1" xfId="0" applyFont="1" applyFill="1" applyBorder="1" applyAlignment="1">
      <alignment horizontal="center" vertical="center" wrapText="1"/>
    </xf>
    <xf numFmtId="169" fontId="29" fillId="20" borderId="1" xfId="15" applyNumberFormat="1" applyFont="1" applyFill="1" applyBorder="1" applyAlignment="1">
      <alignment horizontal="center" vertical="center" wrapText="1"/>
    </xf>
    <xf numFmtId="168" fontId="11" fillId="20" borderId="1" xfId="2" applyNumberFormat="1" applyFont="1" applyFill="1" applyBorder="1" applyAlignment="1">
      <alignment horizontal="center" vertical="center" wrapText="1"/>
    </xf>
    <xf numFmtId="168" fontId="6" fillId="20" borderId="1" xfId="2" applyNumberFormat="1" applyFont="1" applyFill="1" applyBorder="1" applyAlignment="1">
      <alignment horizontal="center" vertical="center" wrapText="1"/>
    </xf>
    <xf numFmtId="0" fontId="6" fillId="20" borderId="11" xfId="0" applyNumberFormat="1" applyFont="1" applyFill="1" applyBorder="1" applyAlignment="1">
      <alignment horizontal="center" vertical="center" wrapText="1"/>
    </xf>
    <xf numFmtId="0" fontId="6" fillId="20" borderId="11" xfId="0" applyFont="1" applyFill="1" applyBorder="1" applyAlignment="1">
      <alignment horizontal="center" vertical="center" wrapText="1"/>
    </xf>
    <xf numFmtId="14" fontId="6" fillId="20" borderId="11" xfId="0" applyNumberFormat="1" applyFont="1" applyFill="1" applyBorder="1" applyAlignment="1">
      <alignment horizontal="center" vertical="center" wrapText="1"/>
    </xf>
    <xf numFmtId="169" fontId="6" fillId="20" borderId="0" xfId="15" applyNumberFormat="1" applyFont="1" applyFill="1" applyBorder="1" applyAlignment="1">
      <alignment horizontal="center" vertical="center" wrapText="1"/>
    </xf>
    <xf numFmtId="0" fontId="32" fillId="20" borderId="1" xfId="0" applyNumberFormat="1" applyFont="1" applyFill="1" applyBorder="1" applyAlignment="1">
      <alignment horizontal="center" vertical="center" wrapText="1"/>
    </xf>
    <xf numFmtId="49" fontId="6" fillId="20" borderId="1" xfId="15" applyNumberFormat="1" applyFont="1" applyFill="1" applyBorder="1" applyAlignment="1">
      <alignment horizontal="center" vertical="center" wrapText="1"/>
    </xf>
    <xf numFmtId="169" fontId="6" fillId="20" borderId="1" xfId="17" applyNumberFormat="1" applyFont="1" applyFill="1" applyBorder="1" applyAlignment="1">
      <alignment horizontal="center" vertical="center" wrapText="1"/>
    </xf>
    <xf numFmtId="14" fontId="32" fillId="20" borderId="1" xfId="0" applyNumberFormat="1" applyFont="1" applyFill="1" applyBorder="1" applyAlignment="1">
      <alignment horizontal="center" vertical="center"/>
    </xf>
    <xf numFmtId="1" fontId="6" fillId="20" borderId="1" xfId="0" applyNumberFormat="1" applyFont="1" applyFill="1" applyBorder="1" applyAlignment="1">
      <alignment horizontal="center" vertical="center" wrapText="1"/>
    </xf>
    <xf numFmtId="0" fontId="6" fillId="20" borderId="1" xfId="15" applyNumberFormat="1" applyFont="1" applyFill="1" applyBorder="1" applyAlignment="1">
      <alignment horizontal="center" vertical="center" wrapText="1"/>
    </xf>
    <xf numFmtId="14" fontId="6" fillId="20" borderId="1" xfId="15" applyNumberFormat="1" applyFont="1" applyFill="1" applyBorder="1" applyAlignment="1">
      <alignment horizontal="center" vertical="center" wrapText="1"/>
    </xf>
    <xf numFmtId="41" fontId="6" fillId="20" borderId="1" xfId="15" applyFont="1" applyFill="1" applyBorder="1" applyAlignment="1">
      <alignment horizontal="center" vertical="center" wrapText="1"/>
    </xf>
    <xf numFmtId="169" fontId="6" fillId="20" borderId="1" xfId="15" applyNumberFormat="1" applyFont="1" applyFill="1" applyBorder="1" applyAlignment="1">
      <alignment vertical="center"/>
    </xf>
    <xf numFmtId="169" fontId="6" fillId="21" borderId="1" xfId="15" applyNumberFormat="1" applyFont="1" applyFill="1" applyBorder="1" applyAlignment="1">
      <alignment vertical="center"/>
    </xf>
    <xf numFmtId="168" fontId="6" fillId="20" borderId="1" xfId="15" applyNumberFormat="1" applyFont="1" applyFill="1" applyBorder="1" applyAlignment="1">
      <alignment horizontal="center" vertical="center" wrapText="1"/>
    </xf>
    <xf numFmtId="0" fontId="6" fillId="20" borderId="0" xfId="0" applyFont="1" applyFill="1" applyBorder="1" applyAlignment="1">
      <alignment horizontal="center" vertical="center" wrapText="1"/>
    </xf>
    <xf numFmtId="0" fontId="6" fillId="20" borderId="9" xfId="0" applyNumberFormat="1" applyFont="1" applyFill="1" applyBorder="1" applyAlignment="1">
      <alignment horizontal="center" vertical="center" wrapText="1"/>
    </xf>
    <xf numFmtId="169" fontId="6" fillId="20" borderId="9" xfId="15" applyNumberFormat="1" applyFont="1" applyFill="1" applyBorder="1" applyAlignment="1">
      <alignment horizontal="center" vertical="center" wrapText="1"/>
    </xf>
    <xf numFmtId="169" fontId="6" fillId="20" borderId="25" xfId="15" applyNumberFormat="1" applyFont="1" applyFill="1" applyBorder="1" applyAlignment="1">
      <alignment horizontal="center" vertical="center" wrapText="1"/>
    </xf>
    <xf numFmtId="0" fontId="6" fillId="20" borderId="9" xfId="0" applyFont="1" applyFill="1" applyBorder="1" applyAlignment="1">
      <alignment horizontal="center" vertical="center" wrapText="1"/>
    </xf>
    <xf numFmtId="0" fontId="30" fillId="0" borderId="33" xfId="0" applyFont="1" applyBorder="1" applyAlignment="1">
      <alignment horizontal="center" vertical="center" wrapText="1"/>
    </xf>
    <xf numFmtId="0" fontId="30" fillId="0" borderId="34" xfId="0" applyFont="1" applyBorder="1" applyAlignment="1">
      <alignment horizontal="center" vertical="center" wrapText="1"/>
    </xf>
    <xf numFmtId="0" fontId="33" fillId="0" borderId="34" xfId="0" applyFont="1" applyBorder="1" applyAlignment="1">
      <alignment horizontal="center" vertical="center" wrapText="1"/>
    </xf>
    <xf numFmtId="0" fontId="33" fillId="0" borderId="34" xfId="0" applyNumberFormat="1" applyFont="1" applyBorder="1" applyAlignment="1">
      <alignment horizontal="center" vertical="center" wrapText="1"/>
    </xf>
    <xf numFmtId="169" fontId="33" fillId="0" borderId="34" xfId="15" applyNumberFormat="1" applyFont="1" applyBorder="1" applyAlignment="1">
      <alignment horizontal="center" vertical="center" wrapText="1"/>
    </xf>
    <xf numFmtId="41" fontId="33" fillId="0" borderId="34" xfId="15" applyFont="1" applyBorder="1" applyAlignment="1">
      <alignment horizontal="center" vertical="center" wrapText="1"/>
    </xf>
    <xf numFmtId="43" fontId="33" fillId="0" borderId="34" xfId="16" applyFont="1" applyBorder="1" applyAlignment="1">
      <alignment horizontal="center" vertical="center" wrapText="1"/>
    </xf>
    <xf numFmtId="0" fontId="33" fillId="0" borderId="35" xfId="0" applyFont="1" applyBorder="1" applyAlignment="1">
      <alignment horizontal="center" vertical="center" wrapText="1"/>
    </xf>
    <xf numFmtId="0" fontId="30" fillId="0" borderId="36" xfId="0" applyFont="1" applyBorder="1" applyAlignment="1">
      <alignment horizontal="center" vertical="center" wrapText="1"/>
    </xf>
    <xf numFmtId="0" fontId="30" fillId="0" borderId="13"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13" xfId="0" applyNumberFormat="1" applyFont="1" applyBorder="1" applyAlignment="1">
      <alignment horizontal="center" vertical="center" wrapText="1"/>
    </xf>
    <xf numFmtId="169" fontId="33" fillId="0" borderId="13" xfId="15" applyNumberFormat="1" applyFont="1" applyBorder="1" applyAlignment="1">
      <alignment horizontal="center" vertical="center" wrapText="1"/>
    </xf>
    <xf numFmtId="41" fontId="33" fillId="0" borderId="13" xfId="15" applyFont="1" applyBorder="1" applyAlignment="1">
      <alignment horizontal="center" vertical="center" wrapText="1"/>
    </xf>
    <xf numFmtId="43" fontId="33" fillId="0" borderId="13" xfId="16" applyFont="1" applyBorder="1" applyAlignment="1">
      <alignment horizontal="center" vertical="center" wrapText="1"/>
    </xf>
    <xf numFmtId="0" fontId="33" fillId="0" borderId="16" xfId="0" applyFont="1" applyBorder="1" applyAlignment="1">
      <alignment horizontal="center" vertical="center" wrapText="1"/>
    </xf>
    <xf numFmtId="0" fontId="0" fillId="0" borderId="37" xfId="0" applyBorder="1" applyAlignment="1">
      <alignment horizontal="left" vertical="center" wrapText="1"/>
    </xf>
    <xf numFmtId="0" fontId="0" fillId="0" borderId="0" xfId="0" applyBorder="1" applyAlignment="1">
      <alignment horizontal="left" vertical="center" wrapText="1"/>
    </xf>
    <xf numFmtId="0" fontId="0" fillId="0" borderId="0" xfId="0" applyBorder="1" applyAlignment="1">
      <alignment horizontal="center" vertical="center" wrapText="1"/>
    </xf>
    <xf numFmtId="0" fontId="38" fillId="0" borderId="37" xfId="0" applyFont="1" applyBorder="1" applyAlignment="1">
      <alignment horizontal="left" vertical="center" wrapText="1"/>
    </xf>
    <xf numFmtId="0" fontId="38" fillId="0" borderId="0" xfId="0" applyFont="1" applyBorder="1" applyAlignment="1">
      <alignment horizontal="left" vertical="center" wrapText="1"/>
    </xf>
    <xf numFmtId="0" fontId="38" fillId="0" borderId="0"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14" xfId="0" applyFont="1" applyBorder="1" applyAlignment="1">
      <alignment horizontal="center" vertical="center" wrapText="1"/>
    </xf>
    <xf numFmtId="0" fontId="4" fillId="0" borderId="13" xfId="0" applyFont="1" applyBorder="1" applyAlignment="1">
      <alignment horizontal="center" vertical="center" wrapText="1"/>
    </xf>
    <xf numFmtId="0" fontId="10" fillId="0" borderId="0" xfId="0" applyFont="1" applyAlignment="1">
      <alignment horizontal="center" vertical="center" wrapText="1"/>
    </xf>
    <xf numFmtId="0" fontId="20" fillId="0" borderId="17" xfId="0" applyFont="1" applyBorder="1" applyAlignment="1">
      <alignment horizontal="center" vertical="center" wrapText="1"/>
    </xf>
    <xf numFmtId="0" fontId="20" fillId="0" borderId="14" xfId="0" applyFont="1" applyBorder="1" applyAlignment="1">
      <alignment horizontal="center" vertical="center" wrapText="1"/>
    </xf>
    <xf numFmtId="0" fontId="6" fillId="20" borderId="23" xfId="0" applyFont="1" applyFill="1" applyBorder="1" applyAlignment="1">
      <alignment horizontal="center" vertical="center" wrapText="1"/>
    </xf>
    <xf numFmtId="0" fontId="6" fillId="20" borderId="3" xfId="0" applyFont="1" applyFill="1" applyBorder="1" applyAlignment="1">
      <alignment horizontal="center" vertical="center" wrapText="1"/>
    </xf>
    <xf numFmtId="0" fontId="11" fillId="20" borderId="11" xfId="0" applyFont="1" applyFill="1" applyBorder="1" applyAlignment="1">
      <alignment horizontal="center" vertical="center" wrapText="1"/>
    </xf>
    <xf numFmtId="42" fontId="5" fillId="20" borderId="11" xfId="2" applyFont="1" applyFill="1" applyBorder="1" applyAlignment="1" applyProtection="1">
      <alignment horizontal="center" vertical="center" wrapText="1"/>
    </xf>
    <xf numFmtId="168" fontId="6" fillId="20" borderId="11" xfId="2" applyNumberFormat="1" applyFont="1" applyFill="1" applyBorder="1" applyAlignment="1">
      <alignment horizontal="center" vertical="center" wrapText="1"/>
    </xf>
    <xf numFmtId="41" fontId="6" fillId="20" borderId="29" xfId="0" applyNumberFormat="1" applyFont="1" applyFill="1" applyBorder="1" applyAlignment="1">
      <alignment horizontal="center" vertical="center" wrapText="1"/>
    </xf>
    <xf numFmtId="0" fontId="6" fillId="20" borderId="7" xfId="0" applyFont="1" applyFill="1" applyBorder="1" applyAlignment="1">
      <alignment horizontal="center" vertical="center" wrapText="1"/>
    </xf>
    <xf numFmtId="0" fontId="6" fillId="20" borderId="2" xfId="0" applyFont="1" applyFill="1" applyBorder="1" applyAlignment="1">
      <alignment horizontal="center" vertical="center" wrapText="1"/>
    </xf>
    <xf numFmtId="42" fontId="5" fillId="20" borderId="1" xfId="2" applyFont="1" applyFill="1" applyBorder="1" applyAlignment="1" applyProtection="1">
      <alignment horizontal="center" vertical="center" wrapText="1"/>
    </xf>
    <xf numFmtId="0" fontId="6" fillId="20" borderId="30" xfId="0" applyFont="1" applyFill="1" applyBorder="1" applyAlignment="1">
      <alignment horizontal="center" vertical="center" wrapText="1"/>
    </xf>
    <xf numFmtId="42" fontId="5" fillId="20" borderId="1" xfId="2" applyFont="1" applyFill="1" applyBorder="1" applyAlignment="1">
      <alignment horizontal="center" vertical="center" wrapText="1"/>
    </xf>
    <xf numFmtId="0" fontId="29" fillId="20" borderId="1" xfId="0" applyFont="1" applyFill="1" applyBorder="1" applyAlignment="1">
      <alignment horizontal="center" vertical="center" wrapText="1"/>
    </xf>
    <xf numFmtId="168" fontId="6" fillId="20" borderId="0" xfId="2" applyNumberFormat="1" applyFont="1" applyFill="1" applyBorder="1" applyAlignment="1">
      <alignment horizontal="center" vertical="center"/>
    </xf>
    <xf numFmtId="0" fontId="11" fillId="20" borderId="2" xfId="0" applyFont="1" applyFill="1" applyBorder="1" applyAlignment="1">
      <alignment horizontal="center" vertical="center" wrapText="1"/>
    </xf>
    <xf numFmtId="0" fontId="11" fillId="20" borderId="30" xfId="0" applyFont="1" applyFill="1" applyBorder="1" applyAlignment="1">
      <alignment horizontal="center" vertical="center" wrapText="1"/>
    </xf>
    <xf numFmtId="0" fontId="29" fillId="20" borderId="1" xfId="0" applyFont="1" applyFill="1" applyBorder="1" applyAlignment="1">
      <alignment horizontal="center" vertical="center"/>
    </xf>
    <xf numFmtId="0" fontId="29" fillId="20" borderId="1" xfId="4" applyNumberFormat="1" applyFont="1" applyFill="1" applyBorder="1" applyAlignment="1">
      <alignment horizontal="center" vertical="center" wrapText="1"/>
    </xf>
    <xf numFmtId="168" fontId="5" fillId="20" borderId="1" xfId="2" applyNumberFormat="1" applyFont="1" applyFill="1" applyBorder="1" applyAlignment="1">
      <alignment horizontal="center" vertical="center" wrapText="1"/>
    </xf>
    <xf numFmtId="0" fontId="11" fillId="20" borderId="20" xfId="0" applyFont="1" applyFill="1" applyBorder="1" applyAlignment="1">
      <alignment horizontal="center" vertical="center" wrapText="1"/>
    </xf>
    <xf numFmtId="0" fontId="11" fillId="20" borderId="8" xfId="0" applyFont="1" applyFill="1" applyBorder="1" applyAlignment="1">
      <alignment horizontal="center" vertical="center" wrapText="1"/>
    </xf>
    <xf numFmtId="0" fontId="11" fillId="20" borderId="31" xfId="0" applyFont="1" applyFill="1" applyBorder="1" applyAlignment="1">
      <alignment horizontal="center" vertical="center" wrapText="1"/>
    </xf>
    <xf numFmtId="0" fontId="11" fillId="20" borderId="9" xfId="0" applyFont="1" applyFill="1" applyBorder="1" applyAlignment="1">
      <alignment horizontal="center" vertical="center" wrapText="1"/>
    </xf>
    <xf numFmtId="42" fontId="5" fillId="20" borderId="9" xfId="2" applyFont="1" applyFill="1" applyBorder="1" applyAlignment="1">
      <alignment horizontal="center" vertical="center" wrapText="1"/>
    </xf>
    <xf numFmtId="168" fontId="11" fillId="20" borderId="9" xfId="2" applyNumberFormat="1" applyFont="1" applyFill="1" applyBorder="1" applyAlignment="1">
      <alignment horizontal="center" vertical="center" wrapText="1"/>
    </xf>
    <xf numFmtId="0" fontId="11" fillId="20" borderId="32" xfId="0" applyFont="1" applyFill="1" applyBorder="1" applyAlignment="1">
      <alignment horizontal="center" vertical="center" wrapText="1"/>
    </xf>
  </cellXfs>
  <cellStyles count="18">
    <cellStyle name="BodyStyle" xfId="4"/>
    <cellStyle name="HeaderStyle" xfId="3"/>
    <cellStyle name="HeaderStyle 2" xfId="11"/>
    <cellStyle name="Hyperlink" xfId="14"/>
    <cellStyle name="Millares" xfId="16" builtinId="3"/>
    <cellStyle name="Millares [0]" xfId="15" builtinId="6"/>
    <cellStyle name="Millares [0] 2 2 2 2 2" xfId="17"/>
    <cellStyle name="Millares 3" xfId="9"/>
    <cellStyle name="Moneda" xfId="1" builtinId="4"/>
    <cellStyle name="Moneda [0]" xfId="2" builtinId="7"/>
    <cellStyle name="Moneda 2" xfId="10"/>
    <cellStyle name="Normal" xfId="0" builtinId="0"/>
    <cellStyle name="Normal 2" xfId="12"/>
    <cellStyle name="Normal 2 2" xfId="8"/>
    <cellStyle name="Normal 2 2 2 2 2" xfId="6"/>
    <cellStyle name="Normal 3" xfId="5"/>
    <cellStyle name="Normal 3 3" xfId="7"/>
    <cellStyle name="Normal 7" xfId="13"/>
  </cellStyles>
  <dxfs count="34">
    <dxf>
      <font>
        <color rgb="FF9C0006"/>
      </font>
      <fill>
        <patternFill>
          <bgColor rgb="FFFFC7CE"/>
        </patternFill>
      </fill>
    </dxf>
    <dxf>
      <font>
        <color auto="1"/>
      </font>
      <fill>
        <patternFill>
          <bgColor theme="9" tint="0.79998168889431442"/>
        </patternFill>
      </fill>
    </dxf>
    <dxf>
      <font>
        <color rgb="FF9C0006"/>
      </font>
      <fill>
        <patternFill>
          <bgColor rgb="FFFFC7CE"/>
        </patternFill>
      </fill>
    </dxf>
    <dxf>
      <font>
        <color auto="1"/>
      </font>
      <fill>
        <patternFill>
          <bgColor theme="9" tint="0.79998168889431442"/>
        </patternFill>
      </fill>
    </dxf>
    <dxf>
      <font>
        <strike val="0"/>
        <outline val="0"/>
        <shadow val="0"/>
        <u val="none"/>
        <vertAlign val="baseline"/>
        <sz val="14"/>
        <color auto="1"/>
        <name val="Calibri"/>
        <scheme val="minor"/>
      </font>
      <fill>
        <patternFill patternType="solid">
          <fgColor indexed="64"/>
          <bgColor theme="4" tint="0.59999389629810485"/>
        </patternFill>
      </fill>
    </dxf>
    <dxf>
      <font>
        <strike val="0"/>
        <outline val="0"/>
        <shadow val="0"/>
        <u val="none"/>
        <vertAlign val="baseline"/>
        <sz val="14"/>
        <color auto="1"/>
        <name val="Calibri"/>
        <scheme val="minor"/>
      </font>
    </dxf>
    <dxf>
      <font>
        <strike val="0"/>
        <outline val="0"/>
        <shadow val="0"/>
        <u val="none"/>
        <vertAlign val="baseline"/>
        <sz val="14"/>
        <color auto="1"/>
        <name val="Calibri"/>
        <scheme val="minor"/>
      </font>
    </dxf>
    <dxf>
      <font>
        <strike val="0"/>
        <outline val="0"/>
        <shadow val="0"/>
        <u val="none"/>
        <vertAlign val="baseline"/>
        <sz val="14"/>
        <color auto="1"/>
        <name val="Calibri"/>
        <scheme val="minor"/>
      </font>
    </dxf>
    <dxf>
      <font>
        <b val="0"/>
        <i val="0"/>
        <strike val="0"/>
        <condense val="0"/>
        <extend val="0"/>
        <outline val="0"/>
        <shadow val="0"/>
        <u val="none"/>
        <vertAlign val="baseline"/>
        <sz val="14"/>
        <color auto="1"/>
        <name val="Calibri"/>
        <scheme val="minor"/>
      </font>
      <fill>
        <patternFill patternType="solid">
          <fgColor indexed="64"/>
          <bgColor theme="4" tint="0.59999389629810485"/>
        </patternFill>
      </fill>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font>
        <strike val="0"/>
        <outline val="0"/>
        <shadow val="0"/>
        <u val="none"/>
        <vertAlign val="baseline"/>
        <sz val="12"/>
      </font>
    </dxf>
    <dxf>
      <border outline="0">
        <top style="thin">
          <color auto="1"/>
        </top>
        <bottom style="thin">
          <color auto="1"/>
        </bottom>
      </border>
    </dxf>
    <dxf>
      <font>
        <strike val="0"/>
        <outline val="0"/>
        <shadow val="0"/>
        <u val="none"/>
        <vertAlign val="baseline"/>
        <sz val="12"/>
      </font>
    </dxf>
    <dxf>
      <border outline="0">
        <bottom style="thin">
          <color auto="1"/>
        </bottom>
      </border>
    </dxf>
    <dxf>
      <font>
        <b/>
        <i val="0"/>
        <strike val="0"/>
        <condense val="0"/>
        <extend val="0"/>
        <outline val="0"/>
        <shadow val="0"/>
        <u val="none"/>
        <vertAlign val="baseline"/>
        <sz val="12"/>
        <color rgb="FF000000"/>
        <name val="Arial"/>
        <scheme val="none"/>
      </font>
      <fill>
        <patternFill patternType="solid">
          <fgColor indexed="64"/>
          <bgColor theme="5" tint="0.59999389629810485"/>
        </patternFill>
      </fill>
      <alignment horizontal="center" vertical="center" textRotation="0" wrapText="1" indent="0" justifyLastLine="0" shrinkToFit="0" readingOrder="0"/>
      <border diagonalUp="0" diagonalDown="0" outline="0">
        <left style="thin">
          <color auto="1"/>
        </left>
        <right style="thin">
          <color auto="1"/>
        </right>
        <top/>
        <bottom/>
      </border>
    </dxf>
    <dxf>
      <font>
        <b val="0"/>
        <i val="0"/>
        <strike val="0"/>
        <condense val="0"/>
        <extend val="0"/>
        <outline val="0"/>
        <shadow val="0"/>
        <u val="none"/>
        <vertAlign val="baseline"/>
        <sz val="11"/>
        <color theme="1"/>
        <name val="Calibri"/>
        <scheme val="minor"/>
      </font>
      <numFmt numFmtId="164" formatCode="_(&quot;$&quot;\ * #,##0.00_);_(&quot;$&quot;\ * \(#,##0.00\);_(&quot;$&quot;\ * &quot;-&quot;??_);_(@_)"/>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theme="1"/>
        <name val="Calibri"/>
        <scheme val="minor"/>
      </font>
      <numFmt numFmtId="164" formatCode="_(&quot;$&quot;\ * #,##0.00_);_(&quot;$&quot;\ * \(#,##0.00\);_(&quot;$&quot;\ * &quot;-&quot;??_);_(@_)"/>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numFmt numFmtId="167" formatCode="&quot;$&quot;\ #,##0"/>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fill>
        <patternFill patternType="none">
          <fgColor indexed="64"/>
          <bgColor indexed="65"/>
        </patternFill>
      </fill>
      <alignment horizontal="left" vertical="center" textRotation="0" wrapText="1" indent="0" justifyLastLine="0" shrinkToFit="0" readingOrder="0"/>
      <border diagonalUp="0" diagonalDown="0">
        <left style="thin">
          <color auto="1"/>
        </left>
        <right style="thin">
          <color auto="1"/>
        </right>
        <top style="thin">
          <color auto="1"/>
        </top>
        <bottom style="thin">
          <color auto="1"/>
        </bottom>
        <vertical/>
        <horizontal/>
      </border>
    </dxf>
    <dxf>
      <border outline="0">
        <right style="thin">
          <color auto="1"/>
        </right>
        <bottom style="thin">
          <color auto="1"/>
        </bottom>
      </border>
    </dxf>
    <dxf>
      <font>
        <b/>
        <i val="0"/>
        <strike val="0"/>
        <condense val="0"/>
        <extend val="0"/>
        <outline val="0"/>
        <shadow val="0"/>
        <u val="none"/>
        <vertAlign val="baseline"/>
        <sz val="18"/>
        <color auto="1"/>
        <name val="Calibri"/>
        <scheme val="minor"/>
      </font>
      <fill>
        <patternFill patternType="solid">
          <fgColor indexed="64"/>
          <bgColor theme="8" tint="0.59999389629810485"/>
        </patternFill>
      </fill>
      <alignment horizontal="center" vertical="center" textRotation="0" wrapText="1" indent="0" justifyLastLine="0" shrinkToFit="0" readingOrder="0"/>
      <border diagonalUp="0" diagonalDown="0" outline="0">
        <left style="thin">
          <color auto="1"/>
        </left>
        <right style="thin">
          <color auto="1"/>
        </right>
        <top/>
        <bottom/>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33"/>
      <tableStyleElement type="headerRow" dxfId="32"/>
    </tableStyle>
  </tableStyles>
  <colors>
    <mruColors>
      <color rgb="FFFFFF99"/>
      <color rgb="FFCCCCFF"/>
      <color rgb="FFCCFF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819686</xdr:colOff>
      <xdr:row>1</xdr:row>
      <xdr:rowOff>76200</xdr:rowOff>
    </xdr:to>
    <xdr:pic>
      <xdr:nvPicPr>
        <xdr:cNvPr id="2" name="Imagen 1">
          <a:extLst>
            <a:ext uri="{FF2B5EF4-FFF2-40B4-BE49-F238E27FC236}">
              <a16:creationId xmlns="" xmlns:a16="http://schemas.microsoft.com/office/drawing/2014/main" id="{00000000-0008-0000-0200-000003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494" t="43230" r="59950" b="6891"/>
        <a:stretch/>
      </xdr:blipFill>
      <xdr:spPr bwMode="auto">
        <a:xfrm>
          <a:off x="0" y="0"/>
          <a:ext cx="2841171" cy="631371"/>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MJ/Documents/MARTHA/MARTHA%20TRABAJO/PLANEACION%202022/PLAN%20ANUAL%20DE%20ADQUISICIONES%20final%2025%20diciembr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MJ/Documents/MARTHA/MARTHA%20TRABAJO/PLANEACION%202022/PLAN%20ANUAL%20DE%20ADQUISICIONES%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 ADQUISICION BIENES-SERVICIOS"/>
      <sheetName val="Plan Adquisiciones "/>
      <sheetName val="COMISIONES"/>
      <sheetName val="ACCESIBILIDAD"/>
      <sheetName val="G INTERINST"/>
      <sheetName val="P RADIAL Y AUDIOV"/>
      <sheetName val="C CULTURAL"/>
      <sheetName val="U PRODUCTIVAS"/>
      <sheetName val="VIATICOS"/>
      <sheetName val="Metas cuatrenio"/>
      <sheetName val="Valor Viaticos"/>
      <sheetName val="CÓDIGOS UNSPSC"/>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MC-01</v>
          </cell>
          <cell r="C1" t="str">
            <v>PROYECTO MEJORAMIENTO DE LAS CONDICIONES PARA LA GARANTÍA DE LOS DERECHOS DE LAS PERSONAS CON DISCAPACIDAD VISUAL EN EL PAÍS</v>
          </cell>
          <cell r="D1" t="str">
            <v>Contratación directa</v>
          </cell>
          <cell r="F1" t="str">
            <v>CONTRATO PRESTACIÓN SERVICIOS (Técnico)</v>
          </cell>
          <cell r="K1" t="str">
            <v>Direccionamiento Estratégico</v>
          </cell>
          <cell r="M1" t="str">
            <v>Direccionamiento Estratégico</v>
          </cell>
        </row>
        <row r="2">
          <cell r="B2" t="str">
            <v>MC-02</v>
          </cell>
          <cell r="C2" t="str">
            <v>PROYECTO FORTALECIMIENTO DE PROCESOS Y RECURSOS DEL INCI PARA CONTRIBUIR CON EL MEJORAMIENTO DE SERVICIOS A LAS PERSONAS CON DISCAPACIDAD VISUAL</v>
          </cell>
          <cell r="D2" t="str">
            <v>Minima Cuantía</v>
          </cell>
          <cell r="F2" t="str">
            <v>CONTRATO  PRESTACIÓN SERVICIOS PROFESIONALES</v>
          </cell>
          <cell r="K2" t="str">
            <v xml:space="preserve"> Comunicaciones</v>
          </cell>
          <cell r="M2" t="str">
            <v xml:space="preserve"> Comunicaciones</v>
          </cell>
        </row>
        <row r="3">
          <cell r="B3" t="str">
            <v>MC-03</v>
          </cell>
          <cell r="D3" t="str">
            <v>Menor Cuantía</v>
          </cell>
          <cell r="F3" t="str">
            <v>TIQUETE TERRESTRE</v>
          </cell>
          <cell r="K3" t="str">
            <v xml:space="preserve">Asistencia Técnica
</v>
          </cell>
          <cell r="M3" t="str">
            <v>Grupo Accesibilidad</v>
          </cell>
        </row>
        <row r="4">
          <cell r="B4" t="str">
            <v>FP-01</v>
          </cell>
          <cell r="D4" t="str">
            <v>No es contrato</v>
          </cell>
          <cell r="F4" t="str">
            <v>TIQUETE AÉREO</v>
          </cell>
          <cell r="K4" t="str">
            <v xml:space="preserve">Centro Cultural
</v>
          </cell>
          <cell r="M4" t="str">
            <v xml:space="preserve"> Grupo Gestión Interinstitucional</v>
          </cell>
        </row>
        <row r="5">
          <cell r="B5" t="str">
            <v>FP-02</v>
          </cell>
          <cell r="F5" t="str">
            <v>VIÁTICOS</v>
          </cell>
          <cell r="K5" t="str">
            <v xml:space="preserve">Unidades Productivas
</v>
          </cell>
          <cell r="M5" t="str">
            <v xml:space="preserve">Grupo Educación
</v>
          </cell>
        </row>
        <row r="6">
          <cell r="B6" t="str">
            <v>FP-03</v>
          </cell>
          <cell r="F6" t="str">
            <v>SERVICIO</v>
          </cell>
          <cell r="K6" t="str">
            <v>Producción radial y audiovisual</v>
          </cell>
          <cell r="M6" t="str">
            <v xml:space="preserve">Centro Cultural
</v>
          </cell>
        </row>
        <row r="7">
          <cell r="B7" t="str">
            <v>FP-04</v>
          </cell>
          <cell r="F7" t="str">
            <v>SUMINISTRO</v>
          </cell>
          <cell r="K7" t="str">
            <v xml:space="preserve">Informática y Tecnología
</v>
          </cell>
          <cell r="M7" t="str">
            <v xml:space="preserve">Unidades Productivas
</v>
          </cell>
        </row>
        <row r="8">
          <cell r="B8" t="str">
            <v>FP-05</v>
          </cell>
          <cell r="K8" t="str">
            <v xml:space="preserve">Gestión documental
</v>
          </cell>
          <cell r="M8" t="str">
            <v>Producción radial y audiovisual</v>
          </cell>
        </row>
        <row r="9">
          <cell r="B9" t="str">
            <v>GG001</v>
          </cell>
          <cell r="K9" t="str">
            <v xml:space="preserve">Gestión Contractual
</v>
          </cell>
          <cell r="M9" t="str">
            <v xml:space="preserve">Informática y Tecnología
</v>
          </cell>
        </row>
        <row r="10">
          <cell r="B10" t="str">
            <v>GG002</v>
          </cell>
          <cell r="K10" t="str">
            <v xml:space="preserve">Gestión Jurídica
</v>
          </cell>
          <cell r="M10" t="str">
            <v xml:space="preserve">Gestión documental
</v>
          </cell>
        </row>
        <row r="11">
          <cell r="B11" t="str">
            <v>GG003</v>
          </cell>
          <cell r="K11" t="str">
            <v xml:space="preserve">Servicio al ciudadano
</v>
          </cell>
          <cell r="M11" t="str">
            <v xml:space="preserve">Gestión Contractual
</v>
          </cell>
        </row>
        <row r="12">
          <cell r="B12" t="str">
            <v>GG004</v>
          </cell>
          <cell r="K12" t="str">
            <v>Gestión Humana</v>
          </cell>
          <cell r="M12" t="str">
            <v xml:space="preserve">Gestión Jurídica
</v>
          </cell>
        </row>
        <row r="13">
          <cell r="B13" t="str">
            <v>GG005</v>
          </cell>
          <cell r="K13" t="str">
            <v xml:space="preserve">Evaluación y Mejoramiento
</v>
          </cell>
          <cell r="M13" t="str">
            <v xml:space="preserve">Servicio al ciudadano
</v>
          </cell>
        </row>
        <row r="14">
          <cell r="B14" t="str">
            <v>GG006</v>
          </cell>
          <cell r="K14" t="str">
            <v xml:space="preserve">Financiero
</v>
          </cell>
          <cell r="M14" t="str">
            <v>Gestión Humana</v>
          </cell>
        </row>
        <row r="15">
          <cell r="B15" t="str">
            <v>GG007</v>
          </cell>
          <cell r="K15" t="str">
            <v>Administrativo</v>
          </cell>
          <cell r="M15" t="str">
            <v xml:space="preserve">Evaluación y Mejoramiento
</v>
          </cell>
        </row>
        <row r="16">
          <cell r="B16" t="str">
            <v>GG008</v>
          </cell>
          <cell r="M16" t="str">
            <v xml:space="preserve">Financiero
</v>
          </cell>
        </row>
        <row r="17">
          <cell r="B17" t="str">
            <v>GG009</v>
          </cell>
          <cell r="M17" t="str">
            <v>Administrativo</v>
          </cell>
        </row>
        <row r="18">
          <cell r="B18" t="str">
            <v>GG010</v>
          </cell>
        </row>
        <row r="19">
          <cell r="B19" t="str">
            <v>TR01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 ADQUISICION BIENES-SERVICIOS"/>
      <sheetName val="Plan Adquisiciones "/>
      <sheetName val="COMISIONES"/>
      <sheetName val="ACCESIBILIDAD"/>
      <sheetName val="G INTERINST"/>
      <sheetName val="P RADIAL Y AUDIOV"/>
      <sheetName val="C CULTURAL"/>
      <sheetName val="U PRODUCTIVAS"/>
      <sheetName val="VIATICOS"/>
      <sheetName val="Metas cuatrenio"/>
      <sheetName val="Valor Viaticos"/>
      <sheetName val="CÓDIGOS UNSPSC"/>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A1" t="str">
            <v>Brindar asistencia técnica en educación a las entidades territoriales certificadas para  el mejoramiento de los procesos de atención de las personas con discapacidad visual</v>
          </cell>
        </row>
        <row r="2">
          <cell r="A2" t="str">
            <v>Dotar instituciones que atiendan personas con discapacidad visual con libros y textos en braille y material en relieve y macrotipo</v>
          </cell>
        </row>
        <row r="3">
          <cell r="A3" t="str">
            <v>Brindar asesoría a entidades públicas y privadas que generen condiciones de accesibilidad al espacio físico, a la información y al uso de tecnología especializada para las personas con discapacidad visual</v>
          </cell>
        </row>
        <row r="4">
          <cell r="A4" t="str">
            <v>Asesorar a las instancias competentes para promover la empleabilidad de las personas con discapacidad visual</v>
          </cell>
        </row>
        <row r="5">
          <cell r="A5" t="str">
            <v>Gestionar documentos de propuestas normativas para hacer efectivos los derechos de las personas con discapacidad visual</v>
          </cell>
        </row>
        <row r="6">
          <cell r="A6" t="str">
            <v>Desarrollar ejercicios de investigación para mejorar las condiciones de inclusión de las personas con discapacidad visual</v>
          </cell>
        </row>
        <row r="7">
          <cell r="A7" t="str">
            <v>Promover y asesorar a organizaciones sociales, familia y  otros colectivos de personas con discapacidad visual, para  la participación y el ejercicio de sus derechos</v>
          </cell>
        </row>
        <row r="8">
          <cell r="A8" t="str">
            <v>Desarrollar talleres especializados en temas relacionados con la discapacidad visual</v>
          </cell>
        </row>
        <row r="9">
          <cell r="A9" t="str">
            <v>Producir y publicar en formatos accesibles documentos para personas con discapacidad visual</v>
          </cell>
        </row>
        <row r="10">
          <cell r="A10" t="str">
            <v>Realizar exposiciones para personas con discapacidad visual y público en general en la sala multisensorial</v>
          </cell>
        </row>
        <row r="11">
          <cell r="A11" t="str">
            <v>Desarrollar campañas de comunicación relacionadas con la temática de discapacidad visual y el quehacer institucional</v>
          </cell>
        </row>
        <row r="12">
          <cell r="A12" t="str">
            <v>Producir y adaptar material audiovisual para promover la inclusión de las personas con discapacidad visual</v>
          </cell>
        </row>
        <row r="13">
          <cell r="A13" t="str">
            <v>Producir y emitir contenidos radiales para promover la inclusión de las personas con discapacidad visual</v>
          </cell>
        </row>
        <row r="14">
          <cell r="A14" t="str">
            <v>Disponer de material, productos y ayudas para la adquisición por parte de las  personas con discapacidad visual</v>
          </cell>
        </row>
        <row r="15">
          <cell r="A15" t="str">
            <v>Transcribir e imprimir libros, textos y material para las personas con discapacidad visual</v>
          </cell>
        </row>
      </sheetData>
    </sheetDataSet>
  </externalBook>
</externalLink>
</file>

<file path=xl/tables/table1.xml><?xml version="1.0" encoding="utf-8"?>
<table xmlns="http://schemas.openxmlformats.org/spreadsheetml/2006/main" id="2" name="Tabla2" displayName="Tabla2" ref="A1:L93" totalsRowShown="0" headerRowDxfId="31" tableBorderDxfId="30" headerRowCellStyle="Moneda">
  <autoFilter ref="A1:L93"/>
  <tableColumns count="12">
    <tableColumn id="1" name="Meta" dataDxfId="29"/>
    <tableColumn id="2" name="Departamento" dataDxfId="28"/>
    <tableColumn id="3" name="Municipio" dataDxfId="27"/>
    <tableColumn id="4" name="Nombre Servidor público" dataDxfId="26"/>
    <tableColumn id="5" name="Viáticos" dataDxfId="25" dataCellStyle="Moneda"/>
    <tableColumn id="6" name="# días" dataDxfId="24"/>
    <tableColumn id="7" name="SUBTOTAL Viaticos" dataDxfId="23">
      <calculatedColumnFormula>E2*F2</calculatedColumnFormula>
    </tableColumn>
    <tableColumn id="8" name="Tiquete Aereo" dataDxfId="22" dataCellStyle="Moneda"/>
    <tableColumn id="9" name="Tiquete Terrestre" dataDxfId="21" dataCellStyle="Moneda"/>
    <tableColumn id="10" name="OBSERVACIONES" dataDxfId="20" dataCellStyle="Moneda"/>
    <tableColumn id="11" name="CON DOTACIÓN " dataDxfId="19" dataCellStyle="Moneda">
      <calculatedColumnFormula>Tabla2[[#This Row],['# días]]+1</calculatedColumnFormula>
    </tableColumn>
    <tableColumn id="12" name="SUBTOTAL VIÁTICOS " dataDxfId="18" dataCellStyle="Moneda">
      <calculatedColumnFormula>Tabla2[[#This Row],[CON DOTACIÓN ]]*Tabla2[[#This Row],[Viáticos]]</calculatedColumnFormula>
    </tableColumn>
  </tableColumns>
  <tableStyleInfo name="TableStyleLight9" showFirstColumn="0" showLastColumn="0" showRowStripes="1" showColumnStripes="0"/>
</table>
</file>

<file path=xl/tables/table2.xml><?xml version="1.0" encoding="utf-8"?>
<table xmlns="http://schemas.openxmlformats.org/spreadsheetml/2006/main" id="3" name="Tabla68" displayName="Tabla68" ref="J2:N11" totalsRowShown="0" headerRowDxfId="17" dataDxfId="15" headerRowBorderDxfId="16" tableBorderDxfId="14">
  <autoFilter ref="J2:N11"/>
  <tableColumns count="5">
    <tableColumn id="1" name="METAS" dataDxfId="13"/>
    <tableColumn id="2" name="2019" dataDxfId="12"/>
    <tableColumn id="3" name="2020" dataDxfId="11"/>
    <tableColumn id="4" name="2021" dataDxfId="10"/>
    <tableColumn id="5" name="2022" dataDxfId="9"/>
  </tableColumns>
  <tableStyleInfo name="TableStyleLight9" showFirstColumn="0" showLastColumn="0" showRowStripes="1" showColumnStripes="0"/>
</table>
</file>

<file path=xl/tables/table3.xml><?xml version="1.0" encoding="utf-8"?>
<table xmlns="http://schemas.openxmlformats.org/spreadsheetml/2006/main" id="4" name="Tabla16" displayName="Tabla16" ref="A2:C9" totalsRowShown="0" headerRowDxfId="8" dataDxfId="7" headerRowCellStyle="Moneda">
  <autoFilter ref="A2:C9"/>
  <tableColumns count="3">
    <tableColumn id="2" name="SALARIO DESDE" dataDxfId="6"/>
    <tableColumn id="4" name="SALARIO HASTA" dataDxfId="5"/>
    <tableColumn id="6" name="VALOR VIÁTICOS" dataDxfId="4"/>
  </tableColumns>
  <tableStyleInfo name="TableStyleLight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1"/>
  <sheetViews>
    <sheetView tabSelected="1" zoomScale="60" zoomScaleNormal="60" workbookViewId="0">
      <pane ySplit="5" topLeftCell="A6" activePane="bottomLeft" state="frozen"/>
      <selection pane="bottomLeft" activeCell="A144" sqref="A144"/>
    </sheetView>
  </sheetViews>
  <sheetFormatPr baseColWidth="10" defaultColWidth="11.5703125" defaultRowHeight="15" zeroHeight="1" x14ac:dyDescent="0.25"/>
  <cols>
    <col min="1" max="1" width="29.28515625" style="90" customWidth="1"/>
    <col min="2" max="2" width="44" style="90" customWidth="1"/>
    <col min="3" max="3" width="23.5703125" style="90" customWidth="1"/>
    <col min="4" max="4" width="27.7109375" style="90" customWidth="1"/>
    <col min="5" max="5" width="26" style="90" customWidth="1"/>
    <col min="6" max="6" width="40.28515625" style="90" customWidth="1"/>
    <col min="7" max="7" width="56.7109375" style="90" customWidth="1"/>
    <col min="8" max="8" width="34.42578125" style="90" customWidth="1"/>
    <col min="9" max="10" width="27.140625" style="90" customWidth="1"/>
    <col min="11" max="11" width="30.140625" style="90" customWidth="1"/>
    <col min="12" max="12" width="34.5703125" style="90" customWidth="1"/>
    <col min="13" max="13" width="27.140625" style="90" customWidth="1"/>
    <col min="14" max="14" width="16.42578125" style="90" customWidth="1"/>
    <col min="15" max="15" width="25.140625" style="92" customWidth="1"/>
    <col min="16" max="16" width="20.28515625" style="90" customWidth="1"/>
    <col min="17" max="17" width="22.42578125" style="90" customWidth="1"/>
    <col min="18" max="18" width="24.7109375" style="90" customWidth="1"/>
    <col min="19" max="19" width="19.5703125" style="90" customWidth="1"/>
    <col min="20" max="20" width="23.42578125" style="90" customWidth="1"/>
    <col min="21" max="21" width="22.140625" style="90" customWidth="1"/>
    <col min="22" max="22" width="40" style="90" customWidth="1"/>
    <col min="23" max="23" width="30.85546875" style="90" customWidth="1"/>
    <col min="24" max="24" width="17.85546875" style="90" customWidth="1"/>
    <col min="25" max="25" width="22.5703125" style="129" customWidth="1"/>
    <col min="26" max="26" width="24" style="129" customWidth="1"/>
    <col min="27" max="27" width="26.85546875" style="129" customWidth="1"/>
    <col min="28" max="28" width="28.28515625" style="129" customWidth="1"/>
    <col min="29" max="29" width="43.85546875" style="111" customWidth="1"/>
    <col min="30" max="30" width="35" style="112" customWidth="1"/>
    <col min="31" max="31" width="35.140625" style="112" customWidth="1"/>
    <col min="32" max="32" width="44.140625" style="105" customWidth="1"/>
    <col min="33" max="33" width="34.7109375" style="105" customWidth="1"/>
    <col min="34" max="34" width="32" style="112" customWidth="1"/>
    <col min="35" max="35" width="26.7109375" style="112" customWidth="1"/>
    <col min="36" max="36" width="39.7109375" style="105" customWidth="1"/>
    <col min="37" max="37" width="32" style="105" customWidth="1"/>
    <col min="38" max="38" width="28.5703125" style="112" customWidth="1"/>
    <col min="39" max="39" width="49.140625" style="90" bestFit="1" customWidth="1"/>
    <col min="40" max="40" width="4.7109375" style="90" bestFit="1" customWidth="1"/>
    <col min="41" max="16384" width="11.5703125" style="90"/>
  </cols>
  <sheetData>
    <row r="1" spans="1:39" ht="43.9" customHeight="1" x14ac:dyDescent="0.25">
      <c r="A1" s="105"/>
      <c r="B1" s="105"/>
      <c r="C1" s="105"/>
      <c r="D1" s="184" t="s">
        <v>606</v>
      </c>
      <c r="E1" s="185"/>
      <c r="F1" s="185"/>
      <c r="G1" s="186"/>
      <c r="H1" s="185"/>
      <c r="I1" s="185"/>
      <c r="J1" s="185"/>
      <c r="K1" s="185"/>
      <c r="L1" s="185"/>
      <c r="M1" s="185"/>
      <c r="N1" s="186"/>
      <c r="O1" s="185"/>
      <c r="P1" s="185"/>
      <c r="Q1" s="185"/>
      <c r="R1" s="185"/>
      <c r="S1" s="185"/>
      <c r="T1" s="185"/>
      <c r="U1" s="185"/>
      <c r="V1" s="185"/>
      <c r="W1" s="185"/>
      <c r="X1" s="185"/>
      <c r="Y1" s="186"/>
      <c r="Z1" s="186"/>
      <c r="AA1" s="186"/>
      <c r="AB1" s="186"/>
      <c r="AC1" s="187"/>
      <c r="AD1" s="188"/>
      <c r="AE1" s="186"/>
      <c r="AF1" s="186"/>
      <c r="AG1" s="186"/>
      <c r="AH1" s="189"/>
      <c r="AI1" s="186"/>
      <c r="AJ1" s="186"/>
      <c r="AK1" s="186"/>
      <c r="AL1" s="190"/>
      <c r="AM1" s="191"/>
    </row>
    <row r="2" spans="1:39" ht="18" customHeight="1" thickBot="1" x14ac:dyDescent="0.3">
      <c r="A2" s="105"/>
      <c r="B2" s="105"/>
      <c r="C2" s="105"/>
      <c r="D2" s="192"/>
      <c r="E2" s="193"/>
      <c r="F2" s="193"/>
      <c r="G2" s="194"/>
      <c r="H2" s="193"/>
      <c r="I2" s="193"/>
      <c r="J2" s="193"/>
      <c r="K2" s="193"/>
      <c r="L2" s="193"/>
      <c r="M2" s="193"/>
      <c r="N2" s="194"/>
      <c r="O2" s="193"/>
      <c r="P2" s="193"/>
      <c r="Q2" s="193"/>
      <c r="R2" s="193"/>
      <c r="S2" s="193"/>
      <c r="T2" s="193"/>
      <c r="U2" s="193"/>
      <c r="V2" s="193"/>
      <c r="W2" s="193"/>
      <c r="X2" s="193"/>
      <c r="Y2" s="194"/>
      <c r="Z2" s="194"/>
      <c r="AA2" s="194"/>
      <c r="AB2" s="194"/>
      <c r="AC2" s="195"/>
      <c r="AD2" s="196"/>
      <c r="AE2" s="194"/>
      <c r="AF2" s="194"/>
      <c r="AG2" s="194"/>
      <c r="AH2" s="197"/>
      <c r="AI2" s="194"/>
      <c r="AJ2" s="194"/>
      <c r="AK2" s="194"/>
      <c r="AL2" s="198"/>
      <c r="AM2" s="199"/>
    </row>
    <row r="3" spans="1:39" ht="36" customHeight="1" x14ac:dyDescent="0.25">
      <c r="A3" s="106" t="s">
        <v>0</v>
      </c>
      <c r="B3" s="107" t="s">
        <v>1</v>
      </c>
      <c r="C3" s="108" t="s">
        <v>2</v>
      </c>
      <c r="D3" s="152" t="s">
        <v>3</v>
      </c>
      <c r="E3" s="152" t="s">
        <v>0</v>
      </c>
      <c r="F3" s="152" t="s">
        <v>2</v>
      </c>
      <c r="G3" s="153" t="s">
        <v>258</v>
      </c>
      <c r="H3" s="154" t="s">
        <v>0</v>
      </c>
      <c r="I3" s="154" t="s">
        <v>2</v>
      </c>
      <c r="J3" s="97" t="s">
        <v>260</v>
      </c>
      <c r="K3" s="155" t="s">
        <v>419</v>
      </c>
      <c r="L3" s="155" t="s">
        <v>0</v>
      </c>
      <c r="M3" s="155" t="s">
        <v>2</v>
      </c>
      <c r="N3" s="135"/>
      <c r="O3" s="136"/>
      <c r="P3" s="136"/>
      <c r="Y3" s="125"/>
      <c r="Z3" s="125"/>
      <c r="AA3" s="125"/>
      <c r="AB3" s="125"/>
      <c r="AC3" s="200"/>
      <c r="AD3" s="201"/>
      <c r="AE3" s="201"/>
      <c r="AF3" s="201"/>
      <c r="AG3" s="202"/>
      <c r="AH3" s="201"/>
      <c r="AI3" s="201"/>
      <c r="AJ3" s="201"/>
      <c r="AK3" s="201"/>
      <c r="AL3" s="201"/>
      <c r="AM3" s="201"/>
    </row>
    <row r="4" spans="1:39" ht="56.45" customHeight="1" thickBot="1" x14ac:dyDescent="0.3">
      <c r="A4" s="139">
        <v>1191086958</v>
      </c>
      <c r="B4" s="140">
        <f>SUM(AB6:AB63)</f>
        <v>1191086958</v>
      </c>
      <c r="C4" s="141">
        <f>A4-B4</f>
        <v>0</v>
      </c>
      <c r="D4" s="142">
        <f>SUM(AB64:AB92)</f>
        <v>447038732</v>
      </c>
      <c r="E4" s="142">
        <v>447038732</v>
      </c>
      <c r="F4" s="143">
        <f>E4-D4</f>
        <v>0</v>
      </c>
      <c r="G4" s="144">
        <f>SUM(AB93:AB166)</f>
        <v>702912949.99999988</v>
      </c>
      <c r="H4" s="145">
        <v>706039912</v>
      </c>
      <c r="I4" s="146">
        <f>H4-G4</f>
        <v>3126962.0000001192</v>
      </c>
      <c r="J4" s="147">
        <f>SUM(AB167:AB171)</f>
        <v>129913196</v>
      </c>
      <c r="K4" s="148">
        <f>B4+D4+G4+J4</f>
        <v>2470951836</v>
      </c>
      <c r="L4" s="149">
        <v>2470951836</v>
      </c>
      <c r="M4" s="148">
        <f>L4-K4</f>
        <v>0</v>
      </c>
      <c r="N4" s="137"/>
      <c r="P4" s="138"/>
      <c r="W4" s="156">
        <v>12090144</v>
      </c>
      <c r="Y4" s="125"/>
      <c r="Z4" s="125"/>
      <c r="AA4" s="125"/>
      <c r="AB4" s="125"/>
      <c r="AC4" s="203"/>
      <c r="AD4" s="204"/>
      <c r="AE4" s="204"/>
      <c r="AF4" s="204"/>
      <c r="AG4" s="205"/>
      <c r="AH4" s="204"/>
      <c r="AI4" s="204"/>
      <c r="AJ4" s="204"/>
      <c r="AK4" s="204"/>
      <c r="AL4" s="204"/>
      <c r="AM4" s="204"/>
    </row>
    <row r="5" spans="1:39" s="99" customFormat="1" ht="102.75" customHeight="1" thickBot="1" x14ac:dyDescent="0.3">
      <c r="A5" s="109" t="s">
        <v>441</v>
      </c>
      <c r="B5" s="109" t="s">
        <v>4</v>
      </c>
      <c r="C5" s="110" t="s">
        <v>5</v>
      </c>
      <c r="D5" s="98" t="s">
        <v>6</v>
      </c>
      <c r="E5" s="98" t="s">
        <v>7</v>
      </c>
      <c r="F5" s="98" t="s">
        <v>8</v>
      </c>
      <c r="G5" s="110" t="s">
        <v>9</v>
      </c>
      <c r="H5" s="98" t="s">
        <v>10</v>
      </c>
      <c r="I5" s="98" t="s">
        <v>11</v>
      </c>
      <c r="J5" s="98" t="s">
        <v>12</v>
      </c>
      <c r="K5" s="98" t="s">
        <v>13</v>
      </c>
      <c r="L5" s="98" t="s">
        <v>14</v>
      </c>
      <c r="M5" s="98" t="s">
        <v>15</v>
      </c>
      <c r="N5" s="110" t="s">
        <v>16</v>
      </c>
      <c r="O5" s="150" t="s">
        <v>17</v>
      </c>
      <c r="P5" s="98" t="s">
        <v>18</v>
      </c>
      <c r="Q5" s="98" t="s">
        <v>19</v>
      </c>
      <c r="R5" s="98" t="s">
        <v>20</v>
      </c>
      <c r="S5" s="98" t="s">
        <v>21</v>
      </c>
      <c r="T5" s="98" t="s">
        <v>22</v>
      </c>
      <c r="U5" s="98" t="s">
        <v>23</v>
      </c>
      <c r="V5" s="98" t="s">
        <v>24</v>
      </c>
      <c r="W5" s="98" t="s">
        <v>25</v>
      </c>
      <c r="X5" s="98" t="s">
        <v>26</v>
      </c>
      <c r="Y5" s="126" t="s">
        <v>27</v>
      </c>
      <c r="Z5" s="126" t="s">
        <v>28</v>
      </c>
      <c r="AA5" s="126" t="s">
        <v>29</v>
      </c>
      <c r="AB5" s="127" t="s">
        <v>30</v>
      </c>
      <c r="AC5" s="113" t="s">
        <v>31</v>
      </c>
      <c r="AD5" s="114" t="s">
        <v>32</v>
      </c>
      <c r="AE5" s="114" t="s">
        <v>33</v>
      </c>
      <c r="AF5" s="115" t="s">
        <v>34</v>
      </c>
      <c r="AG5" s="115" t="s">
        <v>35</v>
      </c>
      <c r="AH5" s="116" t="s">
        <v>36</v>
      </c>
      <c r="AI5" s="116" t="s">
        <v>37</v>
      </c>
      <c r="AJ5" s="117" t="s">
        <v>38</v>
      </c>
      <c r="AK5" s="117" t="s">
        <v>39</v>
      </c>
      <c r="AL5" s="118" t="s">
        <v>40</v>
      </c>
      <c r="AM5" s="151" t="s">
        <v>41</v>
      </c>
    </row>
    <row r="6" spans="1:39" ht="165" customHeight="1" x14ac:dyDescent="0.25">
      <c r="A6" s="212" t="s">
        <v>450</v>
      </c>
      <c r="B6" s="213" t="s">
        <v>42</v>
      </c>
      <c r="C6" s="165" t="s">
        <v>43</v>
      </c>
      <c r="D6" s="214" t="s">
        <v>44</v>
      </c>
      <c r="E6" s="214" t="s">
        <v>45</v>
      </c>
      <c r="F6" s="214" t="s">
        <v>46</v>
      </c>
      <c r="G6" s="165" t="s">
        <v>429</v>
      </c>
      <c r="H6" s="214">
        <v>80111600</v>
      </c>
      <c r="I6" s="214">
        <v>1</v>
      </c>
      <c r="J6" s="214">
        <v>1</v>
      </c>
      <c r="K6" s="214">
        <v>11</v>
      </c>
      <c r="L6" s="214">
        <v>1</v>
      </c>
      <c r="M6" s="214" t="s">
        <v>47</v>
      </c>
      <c r="N6" s="165" t="s">
        <v>48</v>
      </c>
      <c r="O6" s="215">
        <f>3130298*11</f>
        <v>34433278</v>
      </c>
      <c r="P6" s="214">
        <v>0</v>
      </c>
      <c r="Q6" s="214">
        <v>0</v>
      </c>
      <c r="R6" s="214" t="s">
        <v>49</v>
      </c>
      <c r="S6" s="214" t="s">
        <v>50</v>
      </c>
      <c r="T6" s="214" t="s">
        <v>51</v>
      </c>
      <c r="U6" s="214">
        <v>3846666</v>
      </c>
      <c r="V6" s="214" t="s">
        <v>52</v>
      </c>
      <c r="W6" s="214" t="s">
        <v>53</v>
      </c>
      <c r="X6" s="214" t="s">
        <v>54</v>
      </c>
      <c r="Y6" s="216"/>
      <c r="Z6" s="216"/>
      <c r="AA6" s="216"/>
      <c r="AB6" s="216">
        <f>+O6+Y6+Z6-AA6</f>
        <v>34433278</v>
      </c>
      <c r="AC6" s="164">
        <v>2822</v>
      </c>
      <c r="AD6" s="121">
        <v>34433278</v>
      </c>
      <c r="AE6" s="121">
        <f>+AB6-AD6</f>
        <v>0</v>
      </c>
      <c r="AF6" s="165">
        <v>3322</v>
      </c>
      <c r="AG6" s="166">
        <v>44582</v>
      </c>
      <c r="AH6" s="121">
        <v>34433278</v>
      </c>
      <c r="AI6" s="120">
        <f t="shared" ref="AI6:AI71" si="0">+AB6-AH6</f>
        <v>0</v>
      </c>
      <c r="AJ6" s="165" t="s">
        <v>530</v>
      </c>
      <c r="AK6" s="165" t="s">
        <v>531</v>
      </c>
      <c r="AL6" s="121">
        <f>3130298+3130298+3130298+3130298+3130298+3130298+3130298+3130298+3130298+3130298+3130298</f>
        <v>34433278</v>
      </c>
      <c r="AM6" s="217"/>
    </row>
    <row r="7" spans="1:39" ht="154.5" customHeight="1" x14ac:dyDescent="0.25">
      <c r="A7" s="218" t="s">
        <v>450</v>
      </c>
      <c r="B7" s="219" t="s">
        <v>42</v>
      </c>
      <c r="C7" s="122" t="s">
        <v>43</v>
      </c>
      <c r="D7" s="160" t="s">
        <v>44</v>
      </c>
      <c r="E7" s="160" t="s">
        <v>45</v>
      </c>
      <c r="F7" s="160" t="s">
        <v>46</v>
      </c>
      <c r="G7" s="122" t="s">
        <v>430</v>
      </c>
      <c r="H7" s="160">
        <v>80111600</v>
      </c>
      <c r="I7" s="160">
        <v>1</v>
      </c>
      <c r="J7" s="160">
        <v>1</v>
      </c>
      <c r="K7" s="160">
        <v>11</v>
      </c>
      <c r="L7" s="160">
        <v>1</v>
      </c>
      <c r="M7" s="160" t="s">
        <v>47</v>
      </c>
      <c r="N7" s="122" t="s">
        <v>48</v>
      </c>
      <c r="O7" s="220">
        <f>3130298*11</f>
        <v>34433278</v>
      </c>
      <c r="P7" s="160">
        <v>0</v>
      </c>
      <c r="Q7" s="160">
        <v>0</v>
      </c>
      <c r="R7" s="160" t="s">
        <v>49</v>
      </c>
      <c r="S7" s="160" t="s">
        <v>50</v>
      </c>
      <c r="T7" s="160" t="s">
        <v>51</v>
      </c>
      <c r="U7" s="160">
        <v>3846666</v>
      </c>
      <c r="V7" s="160" t="s">
        <v>52</v>
      </c>
      <c r="W7" s="160" t="s">
        <v>53</v>
      </c>
      <c r="X7" s="160" t="s">
        <v>54</v>
      </c>
      <c r="Y7" s="163"/>
      <c r="Z7" s="163"/>
      <c r="AA7" s="163"/>
      <c r="AB7" s="163">
        <f t="shared" ref="AB7:AB76" si="1">+O7+Y7+Z7-AA7</f>
        <v>34433278</v>
      </c>
      <c r="AC7" s="119">
        <v>2922</v>
      </c>
      <c r="AD7" s="120">
        <v>34433278</v>
      </c>
      <c r="AE7" s="121">
        <f t="shared" ref="AE7:AE73" si="2">+AB7-AD7</f>
        <v>0</v>
      </c>
      <c r="AF7" s="165">
        <v>3222</v>
      </c>
      <c r="AG7" s="166">
        <v>44582</v>
      </c>
      <c r="AH7" s="120">
        <v>34433278</v>
      </c>
      <c r="AI7" s="120">
        <f t="shared" si="0"/>
        <v>0</v>
      </c>
      <c r="AJ7" s="165" t="s">
        <v>532</v>
      </c>
      <c r="AK7" s="122" t="s">
        <v>533</v>
      </c>
      <c r="AL7" s="120">
        <f>3130298+3130298+3130298+3130298+3130298+3130298+3130298+3130298+3130298+3130298+3130298</f>
        <v>34433278</v>
      </c>
      <c r="AM7" s="221"/>
    </row>
    <row r="8" spans="1:39" ht="161.25" customHeight="1" x14ac:dyDescent="0.25">
      <c r="A8" s="218" t="s">
        <v>450</v>
      </c>
      <c r="B8" s="219" t="s">
        <v>42</v>
      </c>
      <c r="C8" s="122" t="s">
        <v>43</v>
      </c>
      <c r="D8" s="160" t="s">
        <v>44</v>
      </c>
      <c r="E8" s="160" t="s">
        <v>45</v>
      </c>
      <c r="F8" s="160" t="s">
        <v>46</v>
      </c>
      <c r="G8" s="122" t="s">
        <v>55</v>
      </c>
      <c r="H8" s="160" t="s">
        <v>56</v>
      </c>
      <c r="I8" s="160" t="s">
        <v>56</v>
      </c>
      <c r="J8" s="160" t="s">
        <v>56</v>
      </c>
      <c r="K8" s="160" t="s">
        <v>56</v>
      </c>
      <c r="L8" s="160" t="s">
        <v>56</v>
      </c>
      <c r="M8" s="160" t="s">
        <v>57</v>
      </c>
      <c r="N8" s="122" t="s">
        <v>48</v>
      </c>
      <c r="O8" s="220">
        <v>31654474</v>
      </c>
      <c r="P8" s="160">
        <v>0</v>
      </c>
      <c r="Q8" s="160">
        <v>0</v>
      </c>
      <c r="R8" s="160" t="s">
        <v>49</v>
      </c>
      <c r="S8" s="160" t="s">
        <v>50</v>
      </c>
      <c r="T8" s="160" t="s">
        <v>51</v>
      </c>
      <c r="U8" s="160">
        <v>3846666</v>
      </c>
      <c r="V8" s="160" t="s">
        <v>52</v>
      </c>
      <c r="W8" s="160" t="s">
        <v>58</v>
      </c>
      <c r="X8" s="160" t="s">
        <v>56</v>
      </c>
      <c r="Y8" s="163"/>
      <c r="Z8" s="163">
        <f>1000000+800000+800000+1600000+1040000</f>
        <v>5240000</v>
      </c>
      <c r="AA8" s="163">
        <v>1500000</v>
      </c>
      <c r="AB8" s="163">
        <f t="shared" si="1"/>
        <v>35394474</v>
      </c>
      <c r="AC8" s="119" t="s">
        <v>820</v>
      </c>
      <c r="AD8" s="120">
        <f>693585+576470+891752+807058+1037646+693585+807058+891752+1037646+891752+807058+693585+807058+693585+495418+576470-1037646+807058+99084+396334+99084+891752+693585+891752+807058+1037646-1037646+297251+1268234+891752+807058+891752+1037646+807058+891752+891752+448295+747158+1037646+891752+495418+1037646+693585+99084+807058+495418+576470-807058-891752+1089919+891752+461176+1037646+1037646+693585+693585-891752+576470</f>
        <v>35054541</v>
      </c>
      <c r="AE8" s="121">
        <f>+AB8-AD8</f>
        <v>339933</v>
      </c>
      <c r="AF8" s="122" t="s">
        <v>899</v>
      </c>
      <c r="AG8" s="157" t="s">
        <v>819</v>
      </c>
      <c r="AH8" s="120">
        <f>693585+576470+891752+807058+1037646+693585+807058+891752+1037646+891752+807058+693585+807058+693585+495418+576470-1037646+807058+99084+396334+99084+891752+693585+891752+807058+1037646-1037646+297251+1268234+891752+807058+891752+1037646+807058+891752+891752+448295+747158+1037646+891752+495418+1037646+693585+99084+807058+495418+576470-807058-891752+1089919+891752+461176+1037646+1037646+693585+693585-891752+576470</f>
        <v>35054541</v>
      </c>
      <c r="AI8" s="120">
        <f t="shared" si="0"/>
        <v>339933</v>
      </c>
      <c r="AJ8" s="122" t="s">
        <v>823</v>
      </c>
      <c r="AK8" s="122" t="s">
        <v>652</v>
      </c>
      <c r="AL8" s="120">
        <f>693585+576470+891752+807058+1037646+693585+807058+891752+1037646+891752+807058+693585+807058+693585+495418+576470-1037646+807058+99084+396334+99084+891752+693585+891752+807058+1037646-1037646+297251+1268234+891752+807058+891752+1037646+807058+891752+891752+448295+747158+1037646+891752+495418+1037646+693585+99084+807058+495418+576470-807058-891752+1089919+891752+461176+1037646+1037646+693585+693585-891752+576470</f>
        <v>35054541</v>
      </c>
      <c r="AM8" s="221" t="s">
        <v>752</v>
      </c>
    </row>
    <row r="9" spans="1:39" ht="174" customHeight="1" x14ac:dyDescent="0.25">
      <c r="A9" s="218" t="s">
        <v>450</v>
      </c>
      <c r="B9" s="219" t="s">
        <v>42</v>
      </c>
      <c r="C9" s="122" t="s">
        <v>43</v>
      </c>
      <c r="D9" s="160" t="s">
        <v>44</v>
      </c>
      <c r="E9" s="160" t="s">
        <v>45</v>
      </c>
      <c r="F9" s="160" t="s">
        <v>46</v>
      </c>
      <c r="G9" s="122" t="s">
        <v>59</v>
      </c>
      <c r="H9" s="160" t="s">
        <v>56</v>
      </c>
      <c r="I9" s="160" t="s">
        <v>56</v>
      </c>
      <c r="J9" s="160" t="s">
        <v>56</v>
      </c>
      <c r="K9" s="160" t="s">
        <v>56</v>
      </c>
      <c r="L9" s="160" t="s">
        <v>56</v>
      </c>
      <c r="M9" s="160" t="s">
        <v>57</v>
      </c>
      <c r="N9" s="122" t="s">
        <v>48</v>
      </c>
      <c r="O9" s="220">
        <v>4470000</v>
      </c>
      <c r="P9" s="160">
        <v>0</v>
      </c>
      <c r="Q9" s="160">
        <v>0</v>
      </c>
      <c r="R9" s="160" t="s">
        <v>49</v>
      </c>
      <c r="S9" s="160" t="s">
        <v>50</v>
      </c>
      <c r="T9" s="160" t="s">
        <v>51</v>
      </c>
      <c r="U9" s="160">
        <v>3846666</v>
      </c>
      <c r="V9" s="160" t="s">
        <v>52</v>
      </c>
      <c r="W9" s="160" t="s">
        <v>60</v>
      </c>
      <c r="X9" s="160" t="s">
        <v>56</v>
      </c>
      <c r="Y9" s="163"/>
      <c r="Z9" s="163">
        <f>250000+100000+300000+430000+100000</f>
        <v>1180000</v>
      </c>
      <c r="AA9" s="163">
        <v>150000</v>
      </c>
      <c r="AB9" s="163">
        <f t="shared" si="1"/>
        <v>5500000</v>
      </c>
      <c r="AC9" s="119" t="s">
        <v>821</v>
      </c>
      <c r="AD9" s="120">
        <f>170000+90000+110000+170000+50000+50000+50000+290000+190000+50000+50000+60000+50000+100000+100000+50000-170000+140000+5300+30000+7000+160000+50000+170000+50000+120000-120000+70000+120000+320000+50000+130000+200000+50000+100000+190000+70000+180000+200000+110000+100000+50000+50000+5300+150000+50000+170000-50000+50000-50000+50000+190000+110000+200000+200000+220000+100000-190000+150000-10000</f>
        <v>5407600</v>
      </c>
      <c r="AE9" s="121">
        <f t="shared" si="2"/>
        <v>92400</v>
      </c>
      <c r="AF9" s="122" t="s">
        <v>900</v>
      </c>
      <c r="AG9" s="157" t="s">
        <v>901</v>
      </c>
      <c r="AH9" s="120">
        <f>170000+90000+110000+170000+50000+50000+50000+290000+190000+50000+50000+60000+50000+100000+100000+50000-170000+140000+5300+30000+7000+160000+50000+170000+50000+120000-120000+70000+120000+320000+50000+130000+200000+50000+100000+190000+70000+180000+200000+110000+100000+50000+50000+5300+150000+50000+170000-50000+50000-50000+50000+190000+110000+200000+200000+220000+100000-190000+150000-10000</f>
        <v>5407600</v>
      </c>
      <c r="AI9" s="120">
        <f t="shared" si="0"/>
        <v>92400</v>
      </c>
      <c r="AJ9" s="122" t="s">
        <v>822</v>
      </c>
      <c r="AK9" s="122" t="s">
        <v>653</v>
      </c>
      <c r="AL9" s="120">
        <f>170000+90000+110000+170000+50000+50000+50000+290000+190000+50000+50000+60000+50000+100000+100000+50000-170000+140000+5300+30000+7000+160000+50000+170000+50000+120000-120000+70000+120000+320000+50000+130000+200000+50000+100000+190000+70000+180000+200000+110000+100000+50000+50000+5300+150000+50000+170000-50000+50000-50000+50000+190000+110000+200000+200000+220000+100000-190000+150000-10000</f>
        <v>5407600</v>
      </c>
      <c r="AM9" s="221" t="s">
        <v>752</v>
      </c>
    </row>
    <row r="10" spans="1:39" ht="176.25" customHeight="1" x14ac:dyDescent="0.25">
      <c r="A10" s="218" t="s">
        <v>450</v>
      </c>
      <c r="B10" s="219" t="s">
        <v>42</v>
      </c>
      <c r="C10" s="122" t="s">
        <v>43</v>
      </c>
      <c r="D10" s="160" t="s">
        <v>44</v>
      </c>
      <c r="E10" s="160" t="s">
        <v>45</v>
      </c>
      <c r="F10" s="160" t="s">
        <v>46</v>
      </c>
      <c r="G10" s="122" t="s">
        <v>734</v>
      </c>
      <c r="H10" s="160">
        <v>78111502</v>
      </c>
      <c r="I10" s="160" t="s">
        <v>514</v>
      </c>
      <c r="J10" s="160" t="s">
        <v>514</v>
      </c>
      <c r="K10" s="160" t="s">
        <v>515</v>
      </c>
      <c r="L10" s="160">
        <v>1</v>
      </c>
      <c r="M10" s="160" t="s">
        <v>47</v>
      </c>
      <c r="N10" s="122" t="s">
        <v>48</v>
      </c>
      <c r="O10" s="220">
        <v>28400000</v>
      </c>
      <c r="P10" s="160">
        <v>0</v>
      </c>
      <c r="Q10" s="160">
        <v>0</v>
      </c>
      <c r="R10" s="160" t="s">
        <v>49</v>
      </c>
      <c r="S10" s="160" t="s">
        <v>50</v>
      </c>
      <c r="T10" s="160" t="s">
        <v>51</v>
      </c>
      <c r="U10" s="160">
        <v>3846666</v>
      </c>
      <c r="V10" s="160" t="s">
        <v>52</v>
      </c>
      <c r="W10" s="160" t="s">
        <v>61</v>
      </c>
      <c r="X10" s="160" t="s">
        <v>62</v>
      </c>
      <c r="Y10" s="163"/>
      <c r="Z10" s="163"/>
      <c r="AA10" s="163"/>
      <c r="AB10" s="163">
        <f t="shared" si="1"/>
        <v>28400000</v>
      </c>
      <c r="AC10" s="119" t="s">
        <v>842</v>
      </c>
      <c r="AD10" s="120">
        <f>28400000-28400000+28400000</f>
        <v>28400000</v>
      </c>
      <c r="AE10" s="121">
        <f t="shared" si="2"/>
        <v>0</v>
      </c>
      <c r="AF10" s="122">
        <v>4722</v>
      </c>
      <c r="AG10" s="157">
        <v>44585</v>
      </c>
      <c r="AH10" s="120">
        <v>28400000</v>
      </c>
      <c r="AI10" s="120">
        <f t="shared" si="0"/>
        <v>0</v>
      </c>
      <c r="AJ10" s="122" t="s">
        <v>534</v>
      </c>
      <c r="AK10" s="122" t="s">
        <v>535</v>
      </c>
      <c r="AL10" s="120">
        <f>2554880+2413505+3037480+6305577+4984825+2985780+285880</f>
        <v>22567927</v>
      </c>
      <c r="AM10" s="221" t="s">
        <v>508</v>
      </c>
    </row>
    <row r="11" spans="1:39" ht="147" customHeight="1" x14ac:dyDescent="0.25">
      <c r="A11" s="218" t="s">
        <v>450</v>
      </c>
      <c r="B11" s="219" t="s">
        <v>42</v>
      </c>
      <c r="C11" s="122" t="s">
        <v>43</v>
      </c>
      <c r="D11" s="160" t="s">
        <v>44</v>
      </c>
      <c r="E11" s="160" t="s">
        <v>63</v>
      </c>
      <c r="F11" s="160" t="s">
        <v>64</v>
      </c>
      <c r="G11" s="122" t="s">
        <v>431</v>
      </c>
      <c r="H11" s="160">
        <v>80111600</v>
      </c>
      <c r="I11" s="160">
        <v>1</v>
      </c>
      <c r="J11" s="160">
        <v>1</v>
      </c>
      <c r="K11" s="160">
        <v>11</v>
      </c>
      <c r="L11" s="160">
        <v>1</v>
      </c>
      <c r="M11" s="160" t="s">
        <v>47</v>
      </c>
      <c r="N11" s="122" t="s">
        <v>48</v>
      </c>
      <c r="O11" s="222">
        <f>2900000*11</f>
        <v>31900000</v>
      </c>
      <c r="P11" s="160">
        <v>0</v>
      </c>
      <c r="Q11" s="160">
        <v>0</v>
      </c>
      <c r="R11" s="160" t="s">
        <v>49</v>
      </c>
      <c r="S11" s="160" t="s">
        <v>50</v>
      </c>
      <c r="T11" s="160" t="s">
        <v>51</v>
      </c>
      <c r="U11" s="160">
        <v>3846666</v>
      </c>
      <c r="V11" s="160" t="s">
        <v>52</v>
      </c>
      <c r="W11" s="160" t="s">
        <v>53</v>
      </c>
      <c r="X11" s="160" t="s">
        <v>65</v>
      </c>
      <c r="Y11" s="163"/>
      <c r="Z11" s="163"/>
      <c r="AA11" s="163"/>
      <c r="AB11" s="163">
        <f t="shared" si="1"/>
        <v>31900000</v>
      </c>
      <c r="AC11" s="119">
        <v>2322</v>
      </c>
      <c r="AD11" s="120">
        <v>31900000</v>
      </c>
      <c r="AE11" s="121">
        <f t="shared" si="2"/>
        <v>0</v>
      </c>
      <c r="AF11" s="122">
        <v>5122</v>
      </c>
      <c r="AG11" s="157">
        <v>44586</v>
      </c>
      <c r="AH11" s="120">
        <v>31900000</v>
      </c>
      <c r="AI11" s="120">
        <f t="shared" si="0"/>
        <v>0</v>
      </c>
      <c r="AJ11" s="122" t="s">
        <v>536</v>
      </c>
      <c r="AK11" s="122" t="s">
        <v>537</v>
      </c>
      <c r="AL11" s="120">
        <f>2900000+2900000+2900000+2900000+2900000+2900000+2900000+2900000+2900000+2900000+2900000</f>
        <v>31900000</v>
      </c>
      <c r="AM11" s="221"/>
    </row>
    <row r="12" spans="1:39" ht="154.5" customHeight="1" x14ac:dyDescent="0.25">
      <c r="A12" s="218" t="s">
        <v>450</v>
      </c>
      <c r="B12" s="219" t="s">
        <v>42</v>
      </c>
      <c r="C12" s="122" t="s">
        <v>43</v>
      </c>
      <c r="D12" s="160" t="s">
        <v>44</v>
      </c>
      <c r="E12" s="160" t="s">
        <v>63</v>
      </c>
      <c r="F12" s="160" t="s">
        <v>64</v>
      </c>
      <c r="G12" s="122" t="s">
        <v>432</v>
      </c>
      <c r="H12" s="160">
        <v>80111600</v>
      </c>
      <c r="I12" s="160">
        <v>1</v>
      </c>
      <c r="J12" s="160">
        <v>1</v>
      </c>
      <c r="K12" s="160">
        <v>11</v>
      </c>
      <c r="L12" s="160">
        <v>1</v>
      </c>
      <c r="M12" s="160" t="s">
        <v>47</v>
      </c>
      <c r="N12" s="122" t="s">
        <v>48</v>
      </c>
      <c r="O12" s="222">
        <f>2900000*11</f>
        <v>31900000</v>
      </c>
      <c r="P12" s="160">
        <v>0</v>
      </c>
      <c r="Q12" s="160">
        <v>0</v>
      </c>
      <c r="R12" s="160" t="s">
        <v>49</v>
      </c>
      <c r="S12" s="160" t="s">
        <v>50</v>
      </c>
      <c r="T12" s="160" t="s">
        <v>51</v>
      </c>
      <c r="U12" s="160">
        <v>3846666</v>
      </c>
      <c r="V12" s="160" t="s">
        <v>52</v>
      </c>
      <c r="W12" s="160" t="s">
        <v>53</v>
      </c>
      <c r="X12" s="160" t="s">
        <v>65</v>
      </c>
      <c r="Y12" s="163"/>
      <c r="Z12" s="163"/>
      <c r="AA12" s="163"/>
      <c r="AB12" s="163">
        <f t="shared" si="1"/>
        <v>31900000</v>
      </c>
      <c r="AC12" s="119">
        <v>2122</v>
      </c>
      <c r="AD12" s="120">
        <v>31900000</v>
      </c>
      <c r="AE12" s="121">
        <f t="shared" si="2"/>
        <v>0</v>
      </c>
      <c r="AF12" s="122">
        <v>5222</v>
      </c>
      <c r="AG12" s="157">
        <v>44586</v>
      </c>
      <c r="AH12" s="167">
        <v>31900000</v>
      </c>
      <c r="AI12" s="120">
        <f t="shared" si="0"/>
        <v>0</v>
      </c>
      <c r="AJ12" s="122" t="s">
        <v>538</v>
      </c>
      <c r="AK12" s="122" t="s">
        <v>539</v>
      </c>
      <c r="AL12" s="120">
        <f>2900000+2900000+2900000+2900000+2900000+2900000+2900000+2900000+2900000+2900000+2900000</f>
        <v>31900000</v>
      </c>
      <c r="AM12" s="221"/>
    </row>
    <row r="13" spans="1:39" ht="113.45" customHeight="1" x14ac:dyDescent="0.25">
      <c r="A13" s="218" t="s">
        <v>450</v>
      </c>
      <c r="B13" s="219" t="s">
        <v>42</v>
      </c>
      <c r="C13" s="122" t="s">
        <v>43</v>
      </c>
      <c r="D13" s="160" t="s">
        <v>44</v>
      </c>
      <c r="E13" s="160" t="s">
        <v>63</v>
      </c>
      <c r="F13" s="160" t="s">
        <v>64</v>
      </c>
      <c r="G13" s="122" t="s">
        <v>55</v>
      </c>
      <c r="H13" s="160" t="s">
        <v>56</v>
      </c>
      <c r="I13" s="160" t="s">
        <v>56</v>
      </c>
      <c r="J13" s="160" t="s">
        <v>56</v>
      </c>
      <c r="K13" s="160" t="s">
        <v>56</v>
      </c>
      <c r="L13" s="160" t="s">
        <v>56</v>
      </c>
      <c r="M13" s="160" t="s">
        <v>57</v>
      </c>
      <c r="N13" s="122" t="s">
        <v>48</v>
      </c>
      <c r="O13" s="222">
        <v>4398690</v>
      </c>
      <c r="P13" s="160">
        <v>0</v>
      </c>
      <c r="Q13" s="160">
        <v>0</v>
      </c>
      <c r="R13" s="160" t="s">
        <v>49</v>
      </c>
      <c r="S13" s="160" t="s">
        <v>50</v>
      </c>
      <c r="T13" s="160" t="s">
        <v>51</v>
      </c>
      <c r="U13" s="160">
        <v>3846666</v>
      </c>
      <c r="V13" s="160" t="s">
        <v>52</v>
      </c>
      <c r="W13" s="160" t="s">
        <v>58</v>
      </c>
      <c r="X13" s="160" t="s">
        <v>56</v>
      </c>
      <c r="Y13" s="163"/>
      <c r="Z13" s="163">
        <v>700000</v>
      </c>
      <c r="AA13" s="163">
        <f>800000+800000+440000+100000+600000</f>
        <v>2740000</v>
      </c>
      <c r="AB13" s="163">
        <f t="shared" si="1"/>
        <v>2358690</v>
      </c>
      <c r="AC13" s="119" t="s">
        <v>818</v>
      </c>
      <c r="AD13" s="120">
        <f>807058-807058+1046021+807058</f>
        <v>1853079</v>
      </c>
      <c r="AE13" s="121">
        <f t="shared" si="2"/>
        <v>505611</v>
      </c>
      <c r="AF13" s="122" t="s">
        <v>798</v>
      </c>
      <c r="AG13" s="157" t="s">
        <v>793</v>
      </c>
      <c r="AH13" s="120">
        <f>1046021+807058</f>
        <v>1853079</v>
      </c>
      <c r="AI13" s="120">
        <f t="shared" si="0"/>
        <v>505611</v>
      </c>
      <c r="AJ13" s="122" t="s">
        <v>777</v>
      </c>
      <c r="AK13" s="122" t="s">
        <v>652</v>
      </c>
      <c r="AL13" s="120">
        <f>1046021+807058</f>
        <v>1853079</v>
      </c>
      <c r="AM13" s="221" t="s">
        <v>752</v>
      </c>
    </row>
    <row r="14" spans="1:39" ht="171" customHeight="1" x14ac:dyDescent="0.25">
      <c r="A14" s="218" t="s">
        <v>450</v>
      </c>
      <c r="B14" s="219" t="s">
        <v>42</v>
      </c>
      <c r="C14" s="122" t="s">
        <v>43</v>
      </c>
      <c r="D14" s="160" t="s">
        <v>44</v>
      </c>
      <c r="E14" s="160" t="s">
        <v>63</v>
      </c>
      <c r="F14" s="160" t="s">
        <v>64</v>
      </c>
      <c r="G14" s="122" t="s">
        <v>519</v>
      </c>
      <c r="H14" s="160" t="s">
        <v>56</v>
      </c>
      <c r="I14" s="160" t="s">
        <v>56</v>
      </c>
      <c r="J14" s="160" t="s">
        <v>56</v>
      </c>
      <c r="K14" s="160" t="s">
        <v>56</v>
      </c>
      <c r="L14" s="160" t="s">
        <v>56</v>
      </c>
      <c r="M14" s="160" t="s">
        <v>57</v>
      </c>
      <c r="N14" s="122" t="s">
        <v>48</v>
      </c>
      <c r="O14" s="222">
        <v>790000</v>
      </c>
      <c r="P14" s="160">
        <v>0</v>
      </c>
      <c r="Q14" s="160">
        <v>0</v>
      </c>
      <c r="R14" s="160" t="s">
        <v>49</v>
      </c>
      <c r="S14" s="160" t="s">
        <v>50</v>
      </c>
      <c r="T14" s="160" t="s">
        <v>51</v>
      </c>
      <c r="U14" s="160">
        <v>3846666</v>
      </c>
      <c r="V14" s="160" t="s">
        <v>52</v>
      </c>
      <c r="W14" s="160" t="s">
        <v>60</v>
      </c>
      <c r="X14" s="160" t="s">
        <v>56</v>
      </c>
      <c r="Y14" s="163"/>
      <c r="Z14" s="163">
        <v>250000</v>
      </c>
      <c r="AA14" s="163">
        <f>100000+300000+200000</f>
        <v>600000</v>
      </c>
      <c r="AB14" s="163">
        <f t="shared" si="1"/>
        <v>440000</v>
      </c>
      <c r="AC14" s="119" t="s">
        <v>818</v>
      </c>
      <c r="AD14" s="120">
        <f>70000-70000+140000+70000</f>
        <v>210000</v>
      </c>
      <c r="AE14" s="121">
        <f t="shared" si="2"/>
        <v>230000</v>
      </c>
      <c r="AF14" s="122" t="s">
        <v>798</v>
      </c>
      <c r="AG14" s="157" t="s">
        <v>793</v>
      </c>
      <c r="AH14" s="120">
        <f>140000+70000</f>
        <v>210000</v>
      </c>
      <c r="AI14" s="120">
        <f t="shared" si="0"/>
        <v>230000</v>
      </c>
      <c r="AJ14" s="122" t="s">
        <v>777</v>
      </c>
      <c r="AK14" s="122" t="s">
        <v>653</v>
      </c>
      <c r="AL14" s="120">
        <f>140000+70000</f>
        <v>210000</v>
      </c>
      <c r="AM14" s="221" t="s">
        <v>752</v>
      </c>
    </row>
    <row r="15" spans="1:39" ht="194.25" customHeight="1" x14ac:dyDescent="0.25">
      <c r="A15" s="218" t="s">
        <v>450</v>
      </c>
      <c r="B15" s="219" t="s">
        <v>42</v>
      </c>
      <c r="C15" s="122" t="s">
        <v>43</v>
      </c>
      <c r="D15" s="160" t="s">
        <v>44</v>
      </c>
      <c r="E15" s="160" t="s">
        <v>63</v>
      </c>
      <c r="F15" s="160" t="s">
        <v>64</v>
      </c>
      <c r="G15" s="122" t="s">
        <v>734</v>
      </c>
      <c r="H15" s="160">
        <v>78111502</v>
      </c>
      <c r="I15" s="160" t="s">
        <v>514</v>
      </c>
      <c r="J15" s="160" t="s">
        <v>514</v>
      </c>
      <c r="K15" s="160" t="s">
        <v>515</v>
      </c>
      <c r="L15" s="160">
        <v>1</v>
      </c>
      <c r="M15" s="160" t="s">
        <v>47</v>
      </c>
      <c r="N15" s="122" t="s">
        <v>48</v>
      </c>
      <c r="O15" s="222">
        <v>5600000</v>
      </c>
      <c r="P15" s="160">
        <v>0</v>
      </c>
      <c r="Q15" s="160">
        <v>0</v>
      </c>
      <c r="R15" s="160" t="s">
        <v>49</v>
      </c>
      <c r="S15" s="160" t="s">
        <v>50</v>
      </c>
      <c r="T15" s="160" t="s">
        <v>51</v>
      </c>
      <c r="U15" s="160">
        <v>3846666</v>
      </c>
      <c r="V15" s="160" t="s">
        <v>52</v>
      </c>
      <c r="W15" s="160" t="s">
        <v>61</v>
      </c>
      <c r="X15" s="160" t="s">
        <v>62</v>
      </c>
      <c r="Y15" s="163"/>
      <c r="Z15" s="163"/>
      <c r="AA15" s="163"/>
      <c r="AB15" s="163">
        <f t="shared" si="1"/>
        <v>5600000</v>
      </c>
      <c r="AC15" s="119" t="s">
        <v>520</v>
      </c>
      <c r="AD15" s="120">
        <f>5600000-5600000+5600000</f>
        <v>5600000</v>
      </c>
      <c r="AE15" s="121">
        <f t="shared" si="2"/>
        <v>0</v>
      </c>
      <c r="AF15" s="122">
        <v>4722</v>
      </c>
      <c r="AG15" s="157">
        <v>44585</v>
      </c>
      <c r="AH15" s="120">
        <v>5600000</v>
      </c>
      <c r="AI15" s="120">
        <f t="shared" si="0"/>
        <v>0</v>
      </c>
      <c r="AJ15" s="122" t="s">
        <v>534</v>
      </c>
      <c r="AK15" s="122" t="s">
        <v>535</v>
      </c>
      <c r="AL15" s="120">
        <f>3093116+1530475+976409</f>
        <v>5600000</v>
      </c>
      <c r="AM15" s="221" t="s">
        <v>508</v>
      </c>
    </row>
    <row r="16" spans="1:39" ht="113.45" customHeight="1" x14ac:dyDescent="0.25">
      <c r="A16" s="218" t="s">
        <v>450</v>
      </c>
      <c r="B16" s="219" t="s">
        <v>42</v>
      </c>
      <c r="C16" s="122" t="s">
        <v>43</v>
      </c>
      <c r="D16" s="160" t="s">
        <v>44</v>
      </c>
      <c r="E16" s="160" t="s">
        <v>66</v>
      </c>
      <c r="F16" s="160" t="s">
        <v>67</v>
      </c>
      <c r="G16" s="122" t="s">
        <v>433</v>
      </c>
      <c r="H16" s="160">
        <v>80111600</v>
      </c>
      <c r="I16" s="160">
        <v>1</v>
      </c>
      <c r="J16" s="160">
        <v>1</v>
      </c>
      <c r="K16" s="160">
        <v>11</v>
      </c>
      <c r="L16" s="160">
        <v>1</v>
      </c>
      <c r="M16" s="160" t="s">
        <v>47</v>
      </c>
      <c r="N16" s="122" t="s">
        <v>48</v>
      </c>
      <c r="O16" s="222">
        <f>3130298*11</f>
        <v>34433278</v>
      </c>
      <c r="P16" s="160">
        <v>0</v>
      </c>
      <c r="Q16" s="160">
        <v>0</v>
      </c>
      <c r="R16" s="160" t="s">
        <v>49</v>
      </c>
      <c r="S16" s="160" t="s">
        <v>50</v>
      </c>
      <c r="T16" s="160" t="s">
        <v>51</v>
      </c>
      <c r="U16" s="160">
        <v>3846666</v>
      </c>
      <c r="V16" s="160" t="s">
        <v>52</v>
      </c>
      <c r="W16" s="160" t="s">
        <v>53</v>
      </c>
      <c r="X16" s="160" t="s">
        <v>68</v>
      </c>
      <c r="Y16" s="163"/>
      <c r="Z16" s="163"/>
      <c r="AA16" s="163"/>
      <c r="AB16" s="163">
        <f t="shared" si="1"/>
        <v>34433278</v>
      </c>
      <c r="AC16" s="119">
        <v>1922</v>
      </c>
      <c r="AD16" s="120">
        <v>34433278</v>
      </c>
      <c r="AE16" s="121">
        <f t="shared" si="2"/>
        <v>0</v>
      </c>
      <c r="AF16" s="122">
        <v>5322</v>
      </c>
      <c r="AG16" s="157">
        <v>44586</v>
      </c>
      <c r="AH16" s="120">
        <v>34433278</v>
      </c>
      <c r="AI16" s="120">
        <f t="shared" si="0"/>
        <v>0</v>
      </c>
      <c r="AJ16" s="122" t="s">
        <v>540</v>
      </c>
      <c r="AK16" s="122" t="s">
        <v>541</v>
      </c>
      <c r="AL16" s="120">
        <f>3130298+3130298+3130298+3130298+3130298+3130298+3130298+3130298+3130298+3130298+3130298</f>
        <v>34433278</v>
      </c>
      <c r="AM16" s="221"/>
    </row>
    <row r="17" spans="1:39" ht="113.45" customHeight="1" x14ac:dyDescent="0.25">
      <c r="A17" s="218" t="s">
        <v>450</v>
      </c>
      <c r="B17" s="219" t="s">
        <v>42</v>
      </c>
      <c r="C17" s="122" t="s">
        <v>43</v>
      </c>
      <c r="D17" s="160" t="s">
        <v>44</v>
      </c>
      <c r="E17" s="160" t="s">
        <v>66</v>
      </c>
      <c r="F17" s="160" t="s">
        <v>67</v>
      </c>
      <c r="G17" s="122" t="s">
        <v>55</v>
      </c>
      <c r="H17" s="160" t="s">
        <v>56</v>
      </c>
      <c r="I17" s="160" t="s">
        <v>56</v>
      </c>
      <c r="J17" s="160" t="s">
        <v>56</v>
      </c>
      <c r="K17" s="160" t="s">
        <v>56</v>
      </c>
      <c r="L17" s="160" t="s">
        <v>56</v>
      </c>
      <c r="M17" s="160" t="s">
        <v>57</v>
      </c>
      <c r="N17" s="122" t="s">
        <v>48</v>
      </c>
      <c r="O17" s="222">
        <v>6935398</v>
      </c>
      <c r="P17" s="160">
        <v>0</v>
      </c>
      <c r="Q17" s="160">
        <v>0</v>
      </c>
      <c r="R17" s="160" t="s">
        <v>49</v>
      </c>
      <c r="S17" s="160" t="s">
        <v>50</v>
      </c>
      <c r="T17" s="160" t="s">
        <v>51</v>
      </c>
      <c r="U17" s="160">
        <v>3846666</v>
      </c>
      <c r="V17" s="160" t="s">
        <v>52</v>
      </c>
      <c r="W17" s="160" t="s">
        <v>58</v>
      </c>
      <c r="X17" s="160" t="s">
        <v>56</v>
      </c>
      <c r="Y17" s="163"/>
      <c r="Z17" s="163">
        <f>1500000+1000000</f>
        <v>2500000</v>
      </c>
      <c r="AA17" s="163">
        <f>1600000+400000</f>
        <v>2000000</v>
      </c>
      <c r="AB17" s="163">
        <f t="shared" si="1"/>
        <v>7435398</v>
      </c>
      <c r="AC17" s="119" t="s">
        <v>724</v>
      </c>
      <c r="AD17" s="120">
        <f>1268234+807058-807058+807058+807058+1037646+1191542+1037646-1037646+1268234+576470-230588</f>
        <v>6725654</v>
      </c>
      <c r="AE17" s="121">
        <f t="shared" si="2"/>
        <v>709744</v>
      </c>
      <c r="AF17" s="122" t="s">
        <v>741</v>
      </c>
      <c r="AG17" s="157" t="s">
        <v>742</v>
      </c>
      <c r="AH17" s="120">
        <f>1268234+807058-807058+807058+807058+1037646+1191542+1268234+576470-230588</f>
        <v>6725654</v>
      </c>
      <c r="AI17" s="120">
        <f t="shared" si="0"/>
        <v>709744</v>
      </c>
      <c r="AJ17" s="122" t="s">
        <v>743</v>
      </c>
      <c r="AK17" s="122" t="s">
        <v>652</v>
      </c>
      <c r="AL17" s="120">
        <f>1268234+807058-807058+807058+807058+1037646+1191542+1268234+576470-230588</f>
        <v>6725654</v>
      </c>
      <c r="AM17" s="221" t="s">
        <v>752</v>
      </c>
    </row>
    <row r="18" spans="1:39" ht="113.45" customHeight="1" x14ac:dyDescent="0.25">
      <c r="A18" s="218" t="s">
        <v>450</v>
      </c>
      <c r="B18" s="219" t="s">
        <v>42</v>
      </c>
      <c r="C18" s="122" t="s">
        <v>43</v>
      </c>
      <c r="D18" s="160" t="s">
        <v>44</v>
      </c>
      <c r="E18" s="160" t="s">
        <v>66</v>
      </c>
      <c r="F18" s="160" t="s">
        <v>67</v>
      </c>
      <c r="G18" s="122" t="s">
        <v>59</v>
      </c>
      <c r="H18" s="160" t="s">
        <v>56</v>
      </c>
      <c r="I18" s="160" t="s">
        <v>56</v>
      </c>
      <c r="J18" s="160" t="s">
        <v>56</v>
      </c>
      <c r="K18" s="160" t="s">
        <v>56</v>
      </c>
      <c r="L18" s="160" t="s">
        <v>56</v>
      </c>
      <c r="M18" s="160" t="s">
        <v>57</v>
      </c>
      <c r="N18" s="122" t="s">
        <v>48</v>
      </c>
      <c r="O18" s="222">
        <v>970000</v>
      </c>
      <c r="P18" s="160">
        <v>0</v>
      </c>
      <c r="Q18" s="160">
        <v>0</v>
      </c>
      <c r="R18" s="160" t="s">
        <v>49</v>
      </c>
      <c r="S18" s="160" t="s">
        <v>50</v>
      </c>
      <c r="T18" s="160" t="s">
        <v>51</v>
      </c>
      <c r="U18" s="160">
        <v>3846666</v>
      </c>
      <c r="V18" s="160" t="s">
        <v>52</v>
      </c>
      <c r="W18" s="160" t="s">
        <v>60</v>
      </c>
      <c r="X18" s="160" t="s">
        <v>56</v>
      </c>
      <c r="Y18" s="163"/>
      <c r="Z18" s="163">
        <f>150000+300000</f>
        <v>450000</v>
      </c>
      <c r="AA18" s="163">
        <v>430000</v>
      </c>
      <c r="AB18" s="163">
        <f t="shared" si="1"/>
        <v>990000</v>
      </c>
      <c r="AC18" s="119" t="s">
        <v>724</v>
      </c>
      <c r="AD18" s="120">
        <f>110000+80000-80000+80000+110000+100000+100000+130000-130000+130000+150000</f>
        <v>780000</v>
      </c>
      <c r="AE18" s="121">
        <f t="shared" si="2"/>
        <v>210000</v>
      </c>
      <c r="AF18" s="122" t="s">
        <v>741</v>
      </c>
      <c r="AG18" s="157" t="s">
        <v>742</v>
      </c>
      <c r="AH18" s="120">
        <f>110000+80000-80000+80000+110000+100000+100000+130000+150000</f>
        <v>780000</v>
      </c>
      <c r="AI18" s="120">
        <f t="shared" si="0"/>
        <v>210000</v>
      </c>
      <c r="AJ18" s="122" t="s">
        <v>743</v>
      </c>
      <c r="AK18" s="122" t="s">
        <v>653</v>
      </c>
      <c r="AL18" s="120">
        <f>110000+80000-80000+80000+110000+100000+100000+130000+150000</f>
        <v>780000</v>
      </c>
      <c r="AM18" s="221" t="s">
        <v>752</v>
      </c>
    </row>
    <row r="19" spans="1:39" ht="269.25" customHeight="1" x14ac:dyDescent="0.25">
      <c r="A19" s="218" t="s">
        <v>450</v>
      </c>
      <c r="B19" s="219" t="s">
        <v>42</v>
      </c>
      <c r="C19" s="122" t="s">
        <v>43</v>
      </c>
      <c r="D19" s="160" t="s">
        <v>44</v>
      </c>
      <c r="E19" s="160" t="s">
        <v>66</v>
      </c>
      <c r="F19" s="160" t="s">
        <v>67</v>
      </c>
      <c r="G19" s="122" t="s">
        <v>734</v>
      </c>
      <c r="H19" s="160">
        <v>78111502</v>
      </c>
      <c r="I19" s="160" t="s">
        <v>514</v>
      </c>
      <c r="J19" s="160" t="s">
        <v>514</v>
      </c>
      <c r="K19" s="160" t="s">
        <v>515</v>
      </c>
      <c r="L19" s="160">
        <v>1</v>
      </c>
      <c r="M19" s="160" t="s">
        <v>47</v>
      </c>
      <c r="N19" s="122" t="s">
        <v>48</v>
      </c>
      <c r="O19" s="222">
        <v>8000000</v>
      </c>
      <c r="P19" s="160">
        <v>0</v>
      </c>
      <c r="Q19" s="160">
        <v>0</v>
      </c>
      <c r="R19" s="160" t="s">
        <v>49</v>
      </c>
      <c r="S19" s="160" t="s">
        <v>50</v>
      </c>
      <c r="T19" s="160" t="s">
        <v>51</v>
      </c>
      <c r="U19" s="160">
        <v>3846666</v>
      </c>
      <c r="V19" s="160" t="s">
        <v>52</v>
      </c>
      <c r="W19" s="160" t="s">
        <v>61</v>
      </c>
      <c r="X19" s="160" t="s">
        <v>62</v>
      </c>
      <c r="Y19" s="163"/>
      <c r="Z19" s="163"/>
      <c r="AA19" s="163"/>
      <c r="AB19" s="163">
        <f t="shared" si="1"/>
        <v>8000000</v>
      </c>
      <c r="AC19" s="119" t="s">
        <v>520</v>
      </c>
      <c r="AD19" s="120">
        <f>8000000-8000000+8000000</f>
        <v>8000000</v>
      </c>
      <c r="AE19" s="121">
        <f t="shared" si="2"/>
        <v>0</v>
      </c>
      <c r="AF19" s="122">
        <v>4722</v>
      </c>
      <c r="AG19" s="157">
        <v>44585</v>
      </c>
      <c r="AH19" s="120">
        <v>8000000</v>
      </c>
      <c r="AI19" s="120">
        <f t="shared" si="0"/>
        <v>0</v>
      </c>
      <c r="AJ19" s="122" t="s">
        <v>534</v>
      </c>
      <c r="AK19" s="122" t="s">
        <v>535</v>
      </c>
      <c r="AL19" s="120">
        <f>4023974+3976026</f>
        <v>8000000</v>
      </c>
      <c r="AM19" s="221" t="s">
        <v>508</v>
      </c>
    </row>
    <row r="20" spans="1:39" ht="233.25" customHeight="1" x14ac:dyDescent="0.25">
      <c r="A20" s="218" t="s">
        <v>450</v>
      </c>
      <c r="B20" s="219" t="s">
        <v>42</v>
      </c>
      <c r="C20" s="122" t="s">
        <v>43</v>
      </c>
      <c r="D20" s="160" t="s">
        <v>44</v>
      </c>
      <c r="E20" s="160" t="s">
        <v>66</v>
      </c>
      <c r="F20" s="160" t="s">
        <v>67</v>
      </c>
      <c r="G20" s="122" t="s">
        <v>690</v>
      </c>
      <c r="H20" s="160">
        <v>80111621</v>
      </c>
      <c r="I20" s="160" t="s">
        <v>727</v>
      </c>
      <c r="J20" s="160" t="s">
        <v>727</v>
      </c>
      <c r="K20" s="160" t="s">
        <v>726</v>
      </c>
      <c r="L20" s="160">
        <v>1</v>
      </c>
      <c r="M20" s="160" t="s">
        <v>725</v>
      </c>
      <c r="N20" s="122" t="s">
        <v>48</v>
      </c>
      <c r="O20" s="222">
        <v>11000000</v>
      </c>
      <c r="P20" s="160">
        <v>0</v>
      </c>
      <c r="Q20" s="160">
        <v>0</v>
      </c>
      <c r="R20" s="160" t="s">
        <v>49</v>
      </c>
      <c r="S20" s="160" t="s">
        <v>50</v>
      </c>
      <c r="T20" s="160" t="s">
        <v>51</v>
      </c>
      <c r="U20" s="160">
        <v>3846666</v>
      </c>
      <c r="V20" s="160" t="s">
        <v>52</v>
      </c>
      <c r="W20" s="160" t="s">
        <v>645</v>
      </c>
      <c r="X20" s="160" t="s">
        <v>68</v>
      </c>
      <c r="Y20" s="163"/>
      <c r="Z20" s="163"/>
      <c r="AA20" s="163"/>
      <c r="AB20" s="163">
        <f t="shared" si="1"/>
        <v>11000000</v>
      </c>
      <c r="AC20" s="119">
        <v>19822</v>
      </c>
      <c r="AD20" s="120">
        <v>11000000</v>
      </c>
      <c r="AE20" s="121">
        <f t="shared" si="2"/>
        <v>0</v>
      </c>
      <c r="AF20" s="122">
        <v>25322</v>
      </c>
      <c r="AG20" s="157">
        <v>44799</v>
      </c>
      <c r="AH20" s="120">
        <v>11000000</v>
      </c>
      <c r="AI20" s="120">
        <f t="shared" si="0"/>
        <v>0</v>
      </c>
      <c r="AJ20" s="122" t="s">
        <v>745</v>
      </c>
      <c r="AK20" s="122" t="s">
        <v>744</v>
      </c>
      <c r="AL20" s="120">
        <f>5000000+6000000</f>
        <v>11000000</v>
      </c>
      <c r="AM20" s="221" t="s">
        <v>655</v>
      </c>
    </row>
    <row r="21" spans="1:39" ht="96" customHeight="1" x14ac:dyDescent="0.25">
      <c r="A21" s="218" t="s">
        <v>450</v>
      </c>
      <c r="B21" s="219" t="s">
        <v>42</v>
      </c>
      <c r="C21" s="122" t="s">
        <v>43</v>
      </c>
      <c r="D21" s="160" t="s">
        <v>69</v>
      </c>
      <c r="E21" s="160" t="s">
        <v>69</v>
      </c>
      <c r="F21" s="160" t="s">
        <v>70</v>
      </c>
      <c r="G21" s="122" t="s">
        <v>434</v>
      </c>
      <c r="H21" s="160">
        <v>80111600</v>
      </c>
      <c r="I21" s="160">
        <v>1</v>
      </c>
      <c r="J21" s="160">
        <v>1</v>
      </c>
      <c r="K21" s="160">
        <v>11</v>
      </c>
      <c r="L21" s="160">
        <v>1</v>
      </c>
      <c r="M21" s="160" t="s">
        <v>47</v>
      </c>
      <c r="N21" s="122" t="s">
        <v>48</v>
      </c>
      <c r="O21" s="222">
        <f>3219000*11</f>
        <v>35409000</v>
      </c>
      <c r="P21" s="160">
        <v>0</v>
      </c>
      <c r="Q21" s="160">
        <v>0</v>
      </c>
      <c r="R21" s="160" t="s">
        <v>49</v>
      </c>
      <c r="S21" s="160" t="s">
        <v>50</v>
      </c>
      <c r="T21" s="160" t="s">
        <v>51</v>
      </c>
      <c r="U21" s="160">
        <v>3846666</v>
      </c>
      <c r="V21" s="160" t="s">
        <v>52</v>
      </c>
      <c r="W21" s="223" t="s">
        <v>53</v>
      </c>
      <c r="X21" s="160" t="s">
        <v>71</v>
      </c>
      <c r="Y21" s="163"/>
      <c r="Z21" s="163"/>
      <c r="AA21" s="163"/>
      <c r="AB21" s="163">
        <f t="shared" si="1"/>
        <v>35409000</v>
      </c>
      <c r="AC21" s="119">
        <v>3722</v>
      </c>
      <c r="AD21" s="120">
        <v>35409000</v>
      </c>
      <c r="AE21" s="121">
        <f t="shared" si="2"/>
        <v>0</v>
      </c>
      <c r="AF21" s="122">
        <v>2822</v>
      </c>
      <c r="AG21" s="157">
        <v>44582</v>
      </c>
      <c r="AH21" s="120">
        <v>35409000</v>
      </c>
      <c r="AI21" s="120">
        <f t="shared" si="0"/>
        <v>0</v>
      </c>
      <c r="AJ21" s="122" t="s">
        <v>543</v>
      </c>
      <c r="AK21" s="122" t="s">
        <v>542</v>
      </c>
      <c r="AL21" s="120">
        <f>1073000+3219000+3219000+3219000+3219000+3219000+3219000+3219000+3219000+3219000+3219000+2146000</f>
        <v>35409000</v>
      </c>
      <c r="AM21" s="221"/>
    </row>
    <row r="22" spans="1:39" ht="120" customHeight="1" x14ac:dyDescent="0.25">
      <c r="A22" s="218" t="s">
        <v>450</v>
      </c>
      <c r="B22" s="219" t="s">
        <v>42</v>
      </c>
      <c r="C22" s="122" t="s">
        <v>43</v>
      </c>
      <c r="D22" s="160" t="s">
        <v>69</v>
      </c>
      <c r="E22" s="160" t="s">
        <v>69</v>
      </c>
      <c r="F22" s="160" t="s">
        <v>70</v>
      </c>
      <c r="G22" s="122" t="s">
        <v>435</v>
      </c>
      <c r="H22" s="160">
        <v>80111600</v>
      </c>
      <c r="I22" s="160">
        <v>1</v>
      </c>
      <c r="J22" s="160">
        <v>1</v>
      </c>
      <c r="K22" s="160">
        <v>11</v>
      </c>
      <c r="L22" s="160">
        <v>1</v>
      </c>
      <c r="M22" s="160" t="s">
        <v>47</v>
      </c>
      <c r="N22" s="122" t="s">
        <v>48</v>
      </c>
      <c r="O22" s="222">
        <f>2000000*11</f>
        <v>22000000</v>
      </c>
      <c r="P22" s="160">
        <v>0</v>
      </c>
      <c r="Q22" s="160">
        <v>0</v>
      </c>
      <c r="R22" s="160" t="s">
        <v>49</v>
      </c>
      <c r="S22" s="160" t="s">
        <v>50</v>
      </c>
      <c r="T22" s="160" t="s">
        <v>51</v>
      </c>
      <c r="U22" s="160">
        <v>3846666</v>
      </c>
      <c r="V22" s="160" t="s">
        <v>52</v>
      </c>
      <c r="W22" s="223" t="s">
        <v>53</v>
      </c>
      <c r="X22" s="160" t="s">
        <v>71</v>
      </c>
      <c r="Y22" s="163"/>
      <c r="Z22" s="163"/>
      <c r="AA22" s="163"/>
      <c r="AB22" s="163">
        <f t="shared" si="1"/>
        <v>22000000</v>
      </c>
      <c r="AC22" s="119">
        <v>3622</v>
      </c>
      <c r="AD22" s="120">
        <v>22000000</v>
      </c>
      <c r="AE22" s="121">
        <f t="shared" si="2"/>
        <v>0</v>
      </c>
      <c r="AF22" s="122">
        <v>3122</v>
      </c>
      <c r="AG22" s="157">
        <v>44582</v>
      </c>
      <c r="AH22" s="120">
        <v>22000000</v>
      </c>
      <c r="AI22" s="120">
        <f t="shared" si="0"/>
        <v>0</v>
      </c>
      <c r="AJ22" s="122" t="s">
        <v>544</v>
      </c>
      <c r="AK22" s="122" t="s">
        <v>545</v>
      </c>
      <c r="AL22" s="120">
        <f>666667+2000000+2000000+2000000+2000000+2000000+2000000+2000000+2000000+2000000+1333333+2000000</f>
        <v>22000000</v>
      </c>
      <c r="AM22" s="221"/>
    </row>
    <row r="23" spans="1:39" ht="147.75" customHeight="1" x14ac:dyDescent="0.25">
      <c r="A23" s="218" t="s">
        <v>451</v>
      </c>
      <c r="B23" s="219" t="s">
        <v>42</v>
      </c>
      <c r="C23" s="122" t="s">
        <v>73</v>
      </c>
      <c r="D23" s="160" t="s">
        <v>44</v>
      </c>
      <c r="E23" s="160" t="s">
        <v>45</v>
      </c>
      <c r="F23" s="160" t="s">
        <v>74</v>
      </c>
      <c r="G23" s="122" t="s">
        <v>75</v>
      </c>
      <c r="H23" s="160">
        <v>78102203</v>
      </c>
      <c r="I23" s="160">
        <v>7</v>
      </c>
      <c r="J23" s="160">
        <v>7</v>
      </c>
      <c r="K23" s="160">
        <v>5</v>
      </c>
      <c r="L23" s="160">
        <v>1</v>
      </c>
      <c r="M23" s="160" t="s">
        <v>47</v>
      </c>
      <c r="N23" s="122" t="s">
        <v>48</v>
      </c>
      <c r="O23" s="222">
        <v>20000000</v>
      </c>
      <c r="P23" s="160">
        <v>0</v>
      </c>
      <c r="Q23" s="160">
        <v>0</v>
      </c>
      <c r="R23" s="160" t="s">
        <v>49</v>
      </c>
      <c r="S23" s="160" t="s">
        <v>50</v>
      </c>
      <c r="T23" s="160" t="s">
        <v>51</v>
      </c>
      <c r="U23" s="160">
        <v>3846666</v>
      </c>
      <c r="V23" s="160" t="s">
        <v>52</v>
      </c>
      <c r="W23" s="160" t="s">
        <v>76</v>
      </c>
      <c r="X23" s="160" t="s">
        <v>62</v>
      </c>
      <c r="Y23" s="163"/>
      <c r="Z23" s="163"/>
      <c r="AA23" s="163">
        <f>5000000+3500000+6500000</f>
        <v>15000000</v>
      </c>
      <c r="AB23" s="163">
        <f t="shared" si="1"/>
        <v>5000000</v>
      </c>
      <c r="AC23" s="119">
        <v>21122</v>
      </c>
      <c r="AD23" s="120">
        <v>5000000</v>
      </c>
      <c r="AE23" s="121">
        <f t="shared" si="2"/>
        <v>0</v>
      </c>
      <c r="AF23" s="122">
        <v>25622</v>
      </c>
      <c r="AG23" s="157">
        <v>44804</v>
      </c>
      <c r="AH23" s="120">
        <v>5000000</v>
      </c>
      <c r="AI23" s="120">
        <f t="shared" si="0"/>
        <v>0</v>
      </c>
      <c r="AJ23" s="122" t="s">
        <v>747</v>
      </c>
      <c r="AK23" s="122" t="s">
        <v>746</v>
      </c>
      <c r="AL23" s="120">
        <f>94700+564600+177850</f>
        <v>837150</v>
      </c>
      <c r="AM23" s="221" t="s">
        <v>685</v>
      </c>
    </row>
    <row r="24" spans="1:39" ht="137.25" customHeight="1" x14ac:dyDescent="0.25">
      <c r="A24" s="218" t="s">
        <v>451</v>
      </c>
      <c r="B24" s="219" t="s">
        <v>42</v>
      </c>
      <c r="C24" s="122" t="s">
        <v>73</v>
      </c>
      <c r="D24" s="160" t="s">
        <v>77</v>
      </c>
      <c r="E24" s="160" t="s">
        <v>77</v>
      </c>
      <c r="F24" s="160" t="s">
        <v>78</v>
      </c>
      <c r="G24" s="122" t="s">
        <v>436</v>
      </c>
      <c r="H24" s="160">
        <v>80111600</v>
      </c>
      <c r="I24" s="160">
        <v>1</v>
      </c>
      <c r="J24" s="160">
        <v>1</v>
      </c>
      <c r="K24" s="160">
        <v>11</v>
      </c>
      <c r="L24" s="160">
        <v>1</v>
      </c>
      <c r="M24" s="160" t="s">
        <v>47</v>
      </c>
      <c r="N24" s="122" t="s">
        <v>48</v>
      </c>
      <c r="O24" s="222">
        <f>2309941*11</f>
        <v>25409351</v>
      </c>
      <c r="P24" s="160">
        <v>0</v>
      </c>
      <c r="Q24" s="160">
        <v>0</v>
      </c>
      <c r="R24" s="160" t="s">
        <v>49</v>
      </c>
      <c r="S24" s="160" t="s">
        <v>50</v>
      </c>
      <c r="T24" s="160" t="s">
        <v>51</v>
      </c>
      <c r="U24" s="160">
        <v>3846666</v>
      </c>
      <c r="V24" s="160" t="s">
        <v>52</v>
      </c>
      <c r="W24" s="160" t="s">
        <v>53</v>
      </c>
      <c r="X24" s="160" t="s">
        <v>79</v>
      </c>
      <c r="Y24" s="163"/>
      <c r="Z24" s="163"/>
      <c r="AA24" s="163"/>
      <c r="AB24" s="163">
        <f t="shared" si="1"/>
        <v>25409351</v>
      </c>
      <c r="AC24" s="119">
        <v>4022</v>
      </c>
      <c r="AD24" s="120">
        <v>25401651</v>
      </c>
      <c r="AE24" s="121">
        <f t="shared" si="2"/>
        <v>7700</v>
      </c>
      <c r="AF24" s="122">
        <v>2422</v>
      </c>
      <c r="AG24" s="157">
        <v>44581</v>
      </c>
      <c r="AH24" s="120">
        <v>25401651</v>
      </c>
      <c r="AI24" s="120">
        <f t="shared" si="0"/>
        <v>7700</v>
      </c>
      <c r="AJ24" s="122" t="s">
        <v>546</v>
      </c>
      <c r="AK24" s="122" t="s">
        <v>547</v>
      </c>
      <c r="AL24" s="120">
        <f>846722+2309241+2309241+2309241+2309241+2309241+2309241+2309241+2309241+2309241+2309241+1462519</f>
        <v>25401651</v>
      </c>
      <c r="AM24" s="221"/>
    </row>
    <row r="25" spans="1:39" ht="165.6" customHeight="1" x14ac:dyDescent="0.25">
      <c r="A25" s="218" t="s">
        <v>451</v>
      </c>
      <c r="B25" s="219" t="s">
        <v>42</v>
      </c>
      <c r="C25" s="122" t="s">
        <v>73</v>
      </c>
      <c r="D25" s="160" t="s">
        <v>77</v>
      </c>
      <c r="E25" s="160" t="s">
        <v>77</v>
      </c>
      <c r="F25" s="160" t="s">
        <v>78</v>
      </c>
      <c r="G25" s="122" t="s">
        <v>735</v>
      </c>
      <c r="H25" s="160">
        <v>80111600</v>
      </c>
      <c r="I25" s="160">
        <v>1</v>
      </c>
      <c r="J25" s="160">
        <v>1</v>
      </c>
      <c r="K25" s="160">
        <v>11</v>
      </c>
      <c r="L25" s="160">
        <v>1</v>
      </c>
      <c r="M25" s="160" t="s">
        <v>47</v>
      </c>
      <c r="N25" s="122" t="s">
        <v>48</v>
      </c>
      <c r="O25" s="222">
        <f>3130298*11</f>
        <v>34433278</v>
      </c>
      <c r="P25" s="160">
        <v>0</v>
      </c>
      <c r="Q25" s="160">
        <v>0</v>
      </c>
      <c r="R25" s="160" t="s">
        <v>49</v>
      </c>
      <c r="S25" s="160" t="s">
        <v>50</v>
      </c>
      <c r="T25" s="160" t="s">
        <v>51</v>
      </c>
      <c r="U25" s="160">
        <v>3846666</v>
      </c>
      <c r="V25" s="160" t="s">
        <v>52</v>
      </c>
      <c r="W25" s="160" t="s">
        <v>53</v>
      </c>
      <c r="X25" s="160" t="s">
        <v>79</v>
      </c>
      <c r="Y25" s="163"/>
      <c r="Z25" s="163"/>
      <c r="AA25" s="163"/>
      <c r="AB25" s="163">
        <f t="shared" si="1"/>
        <v>34433278</v>
      </c>
      <c r="AC25" s="119">
        <v>5522</v>
      </c>
      <c r="AD25" s="120">
        <v>34433278</v>
      </c>
      <c r="AE25" s="121">
        <f t="shared" si="2"/>
        <v>0</v>
      </c>
      <c r="AF25" s="122">
        <v>6522</v>
      </c>
      <c r="AG25" s="157">
        <v>44589</v>
      </c>
      <c r="AH25" s="120">
        <v>34433278</v>
      </c>
      <c r="AI25" s="120">
        <f t="shared" si="0"/>
        <v>0</v>
      </c>
      <c r="AJ25" s="122" t="s">
        <v>548</v>
      </c>
      <c r="AK25" s="122" t="s">
        <v>549</v>
      </c>
      <c r="AL25" s="120">
        <f>3130298+3130298+3130298+3130298+3130298+3130298+3130298+3130298+3130298+3130298+3130298</f>
        <v>34433278</v>
      </c>
      <c r="AM25" s="221" t="s">
        <v>508</v>
      </c>
    </row>
    <row r="26" spans="1:39" ht="126.75" customHeight="1" x14ac:dyDescent="0.25">
      <c r="A26" s="218" t="s">
        <v>451</v>
      </c>
      <c r="B26" s="219" t="s">
        <v>42</v>
      </c>
      <c r="C26" s="122" t="s">
        <v>73</v>
      </c>
      <c r="D26" s="160" t="s">
        <v>77</v>
      </c>
      <c r="E26" s="160" t="s">
        <v>77</v>
      </c>
      <c r="F26" s="160" t="s">
        <v>78</v>
      </c>
      <c r="G26" s="122" t="s">
        <v>437</v>
      </c>
      <c r="H26" s="160">
        <v>80111600</v>
      </c>
      <c r="I26" s="160">
        <v>1</v>
      </c>
      <c r="J26" s="160">
        <v>1</v>
      </c>
      <c r="K26" s="160">
        <v>11</v>
      </c>
      <c r="L26" s="160">
        <v>1</v>
      </c>
      <c r="M26" s="160" t="s">
        <v>47</v>
      </c>
      <c r="N26" s="122" t="s">
        <v>48</v>
      </c>
      <c r="O26" s="222">
        <f>1154970*11</f>
        <v>12704670</v>
      </c>
      <c r="P26" s="160">
        <v>0</v>
      </c>
      <c r="Q26" s="160">
        <v>0</v>
      </c>
      <c r="R26" s="160" t="s">
        <v>49</v>
      </c>
      <c r="S26" s="160" t="s">
        <v>50</v>
      </c>
      <c r="T26" s="160" t="s">
        <v>51</v>
      </c>
      <c r="U26" s="160">
        <v>3846666</v>
      </c>
      <c r="V26" s="160" t="s">
        <v>52</v>
      </c>
      <c r="W26" s="160" t="s">
        <v>80</v>
      </c>
      <c r="X26" s="160" t="s">
        <v>79</v>
      </c>
      <c r="Y26" s="163"/>
      <c r="Z26" s="163"/>
      <c r="AA26" s="163"/>
      <c r="AB26" s="163">
        <f t="shared" si="1"/>
        <v>12704670</v>
      </c>
      <c r="AC26" s="168">
        <v>3222</v>
      </c>
      <c r="AD26" s="120">
        <v>12704670</v>
      </c>
      <c r="AE26" s="121">
        <f t="shared" si="2"/>
        <v>0</v>
      </c>
      <c r="AF26" s="122">
        <v>2322</v>
      </c>
      <c r="AG26" s="157">
        <v>44581</v>
      </c>
      <c r="AH26" s="120">
        <v>12704670</v>
      </c>
      <c r="AI26" s="120">
        <f t="shared" si="0"/>
        <v>0</v>
      </c>
      <c r="AJ26" s="122" t="s">
        <v>550</v>
      </c>
      <c r="AK26" s="122" t="s">
        <v>552</v>
      </c>
      <c r="AL26" s="120">
        <f>423489+1154970+1154970+1154970+1154970+1154970+1154970+1154970+1154970+1154970+1154970+731481</f>
        <v>12704670</v>
      </c>
      <c r="AM26" s="221"/>
    </row>
    <row r="27" spans="1:39" ht="113.45" customHeight="1" x14ac:dyDescent="0.25">
      <c r="A27" s="218" t="s">
        <v>451</v>
      </c>
      <c r="B27" s="219" t="s">
        <v>42</v>
      </c>
      <c r="C27" s="122" t="s">
        <v>73</v>
      </c>
      <c r="D27" s="160" t="s">
        <v>77</v>
      </c>
      <c r="E27" s="160" t="s">
        <v>77</v>
      </c>
      <c r="F27" s="160" t="s">
        <v>78</v>
      </c>
      <c r="G27" s="122" t="s">
        <v>438</v>
      </c>
      <c r="H27" s="160">
        <v>80111600</v>
      </c>
      <c r="I27" s="160">
        <v>1</v>
      </c>
      <c r="J27" s="160">
        <v>1</v>
      </c>
      <c r="K27" s="160">
        <v>11</v>
      </c>
      <c r="L27" s="160">
        <v>1</v>
      </c>
      <c r="M27" s="160" t="s">
        <v>47</v>
      </c>
      <c r="N27" s="122" t="s">
        <v>48</v>
      </c>
      <c r="O27" s="222">
        <f>1154970*11</f>
        <v>12704670</v>
      </c>
      <c r="P27" s="160">
        <v>0</v>
      </c>
      <c r="Q27" s="160">
        <v>0</v>
      </c>
      <c r="R27" s="160" t="s">
        <v>49</v>
      </c>
      <c r="S27" s="160" t="s">
        <v>50</v>
      </c>
      <c r="T27" s="160" t="s">
        <v>51</v>
      </c>
      <c r="U27" s="160">
        <v>3846666</v>
      </c>
      <c r="V27" s="160" t="s">
        <v>52</v>
      </c>
      <c r="W27" s="160" t="s">
        <v>80</v>
      </c>
      <c r="X27" s="160" t="s">
        <v>79</v>
      </c>
      <c r="Y27" s="163"/>
      <c r="Z27" s="163"/>
      <c r="AA27" s="163"/>
      <c r="AB27" s="163">
        <f t="shared" si="1"/>
        <v>12704670</v>
      </c>
      <c r="AC27" s="168">
        <v>3322</v>
      </c>
      <c r="AD27" s="120">
        <v>12704670</v>
      </c>
      <c r="AE27" s="121">
        <f t="shared" si="2"/>
        <v>0</v>
      </c>
      <c r="AF27" s="122">
        <v>2222</v>
      </c>
      <c r="AG27" s="157">
        <v>44581</v>
      </c>
      <c r="AH27" s="120">
        <v>12704670</v>
      </c>
      <c r="AI27" s="120">
        <f t="shared" si="0"/>
        <v>0</v>
      </c>
      <c r="AJ27" s="122" t="s">
        <v>551</v>
      </c>
      <c r="AK27" s="122" t="s">
        <v>553</v>
      </c>
      <c r="AL27" s="120">
        <f>423489+1154970+1154970+1154970+1154970+1154970+1154970+1154970+1154970+1154970+1154970+731481</f>
        <v>12704670</v>
      </c>
      <c r="AM27" s="221"/>
    </row>
    <row r="28" spans="1:39" ht="113.45" customHeight="1" x14ac:dyDescent="0.25">
      <c r="A28" s="218" t="s">
        <v>451</v>
      </c>
      <c r="B28" s="219" t="s">
        <v>42</v>
      </c>
      <c r="C28" s="122" t="s">
        <v>73</v>
      </c>
      <c r="D28" s="160" t="s">
        <v>81</v>
      </c>
      <c r="E28" s="160" t="s">
        <v>81</v>
      </c>
      <c r="F28" s="160" t="s">
        <v>82</v>
      </c>
      <c r="G28" s="122" t="s">
        <v>439</v>
      </c>
      <c r="H28" s="160">
        <v>80111600</v>
      </c>
      <c r="I28" s="160">
        <v>1</v>
      </c>
      <c r="J28" s="160">
        <v>1</v>
      </c>
      <c r="K28" s="160">
        <v>11</v>
      </c>
      <c r="L28" s="160">
        <v>1</v>
      </c>
      <c r="M28" s="160" t="s">
        <v>47</v>
      </c>
      <c r="N28" s="122" t="s">
        <v>48</v>
      </c>
      <c r="O28" s="222">
        <f>2098366*11</f>
        <v>23082026</v>
      </c>
      <c r="P28" s="160">
        <v>0</v>
      </c>
      <c r="Q28" s="160">
        <v>0</v>
      </c>
      <c r="R28" s="160" t="s">
        <v>49</v>
      </c>
      <c r="S28" s="160" t="s">
        <v>50</v>
      </c>
      <c r="T28" s="160" t="s">
        <v>51</v>
      </c>
      <c r="U28" s="160">
        <v>3846666</v>
      </c>
      <c r="V28" s="160" t="s">
        <v>52</v>
      </c>
      <c r="W28" s="160" t="s">
        <v>80</v>
      </c>
      <c r="X28" s="160" t="s">
        <v>83</v>
      </c>
      <c r="Y28" s="163"/>
      <c r="Z28" s="163"/>
      <c r="AA28" s="163"/>
      <c r="AB28" s="163">
        <f t="shared" si="1"/>
        <v>23082026</v>
      </c>
      <c r="AC28" s="119">
        <v>3022</v>
      </c>
      <c r="AD28" s="120">
        <v>23082026</v>
      </c>
      <c r="AE28" s="121">
        <f t="shared" si="2"/>
        <v>0</v>
      </c>
      <c r="AF28" s="122">
        <v>1822</v>
      </c>
      <c r="AG28" s="157">
        <v>44581</v>
      </c>
      <c r="AH28" s="120">
        <v>23082026</v>
      </c>
      <c r="AI28" s="120">
        <f t="shared" si="0"/>
        <v>0</v>
      </c>
      <c r="AJ28" s="122" t="s">
        <v>554</v>
      </c>
      <c r="AK28" s="122" t="s">
        <v>555</v>
      </c>
      <c r="AL28" s="120">
        <f>699455+2098366+2098366+2098366+2098366+2098366+2098366+2098366+2098366+2098366+2098366+1398911</f>
        <v>23082026</v>
      </c>
      <c r="AM28" s="221"/>
    </row>
    <row r="29" spans="1:39" ht="141.75" customHeight="1" x14ac:dyDescent="0.25">
      <c r="A29" s="218" t="s">
        <v>451</v>
      </c>
      <c r="B29" s="219" t="s">
        <v>42</v>
      </c>
      <c r="C29" s="122" t="s">
        <v>73</v>
      </c>
      <c r="D29" s="160" t="s">
        <v>81</v>
      </c>
      <c r="E29" s="160" t="s">
        <v>81</v>
      </c>
      <c r="F29" s="160" t="s">
        <v>82</v>
      </c>
      <c r="G29" s="122" t="s">
        <v>439</v>
      </c>
      <c r="H29" s="160">
        <v>80111600</v>
      </c>
      <c r="I29" s="160">
        <v>1</v>
      </c>
      <c r="J29" s="160">
        <v>1</v>
      </c>
      <c r="K29" s="160">
        <v>11</v>
      </c>
      <c r="L29" s="160">
        <v>1</v>
      </c>
      <c r="M29" s="160" t="s">
        <v>47</v>
      </c>
      <c r="N29" s="122" t="s">
        <v>48</v>
      </c>
      <c r="O29" s="222">
        <f>2098366*11</f>
        <v>23082026</v>
      </c>
      <c r="P29" s="160">
        <v>0</v>
      </c>
      <c r="Q29" s="160">
        <v>0</v>
      </c>
      <c r="R29" s="160" t="s">
        <v>49</v>
      </c>
      <c r="S29" s="160" t="s">
        <v>50</v>
      </c>
      <c r="T29" s="160" t="s">
        <v>51</v>
      </c>
      <c r="U29" s="160">
        <v>3846666</v>
      </c>
      <c r="V29" s="160" t="s">
        <v>52</v>
      </c>
      <c r="W29" s="160" t="s">
        <v>80</v>
      </c>
      <c r="X29" s="160" t="s">
        <v>83</v>
      </c>
      <c r="Y29" s="163"/>
      <c r="Z29" s="163"/>
      <c r="AA29" s="163"/>
      <c r="AB29" s="163">
        <f t="shared" si="1"/>
        <v>23082026</v>
      </c>
      <c r="AC29" s="119">
        <v>3122</v>
      </c>
      <c r="AD29" s="120">
        <v>23082026</v>
      </c>
      <c r="AE29" s="121">
        <f t="shared" si="2"/>
        <v>0</v>
      </c>
      <c r="AF29" s="122">
        <v>1922</v>
      </c>
      <c r="AG29" s="157">
        <v>44581</v>
      </c>
      <c r="AH29" s="120">
        <v>23082026</v>
      </c>
      <c r="AI29" s="120">
        <f t="shared" si="0"/>
        <v>0</v>
      </c>
      <c r="AJ29" s="122" t="s">
        <v>556</v>
      </c>
      <c r="AK29" s="122" t="s">
        <v>557</v>
      </c>
      <c r="AL29" s="120">
        <f>699455+2098366+2098366+2098366+2098366+2098366+2098366+2098366+2098366+2098366+2098366+1398911</f>
        <v>23082026</v>
      </c>
      <c r="AM29" s="221"/>
    </row>
    <row r="30" spans="1:39" ht="169.5" customHeight="1" x14ac:dyDescent="0.25">
      <c r="A30" s="218" t="s">
        <v>451</v>
      </c>
      <c r="B30" s="219" t="s">
        <v>42</v>
      </c>
      <c r="C30" s="122" t="s">
        <v>73</v>
      </c>
      <c r="D30" s="160" t="s">
        <v>81</v>
      </c>
      <c r="E30" s="160" t="s">
        <v>81</v>
      </c>
      <c r="F30" s="160" t="s">
        <v>82</v>
      </c>
      <c r="G30" s="122" t="s">
        <v>487</v>
      </c>
      <c r="H30" s="160">
        <v>80111600</v>
      </c>
      <c r="I30" s="160">
        <v>1</v>
      </c>
      <c r="J30" s="160">
        <v>1</v>
      </c>
      <c r="K30" s="160">
        <v>11</v>
      </c>
      <c r="L30" s="160">
        <v>1</v>
      </c>
      <c r="M30" s="160" t="s">
        <v>47</v>
      </c>
      <c r="N30" s="122" t="s">
        <v>48</v>
      </c>
      <c r="O30" s="222">
        <f>3130298*11</f>
        <v>34433278</v>
      </c>
      <c r="P30" s="160">
        <v>0</v>
      </c>
      <c r="Q30" s="160">
        <v>0</v>
      </c>
      <c r="R30" s="160" t="s">
        <v>49</v>
      </c>
      <c r="S30" s="160" t="s">
        <v>50</v>
      </c>
      <c r="T30" s="160" t="s">
        <v>51</v>
      </c>
      <c r="U30" s="160">
        <v>3846666</v>
      </c>
      <c r="V30" s="160" t="s">
        <v>52</v>
      </c>
      <c r="W30" s="160" t="s">
        <v>53</v>
      </c>
      <c r="X30" s="160" t="s">
        <v>83</v>
      </c>
      <c r="Y30" s="163"/>
      <c r="Z30" s="163"/>
      <c r="AA30" s="163"/>
      <c r="AB30" s="163">
        <f t="shared" si="1"/>
        <v>34433278</v>
      </c>
      <c r="AC30" s="119">
        <v>1422</v>
      </c>
      <c r="AD30" s="120">
        <v>34433278</v>
      </c>
      <c r="AE30" s="121">
        <f t="shared" si="2"/>
        <v>0</v>
      </c>
      <c r="AF30" s="122">
        <v>1322</v>
      </c>
      <c r="AG30" s="157">
        <v>44578</v>
      </c>
      <c r="AH30" s="120">
        <v>34433278</v>
      </c>
      <c r="AI30" s="120">
        <f t="shared" si="0"/>
        <v>0</v>
      </c>
      <c r="AJ30" s="122" t="s">
        <v>558</v>
      </c>
      <c r="AK30" s="122" t="s">
        <v>559</v>
      </c>
      <c r="AL30" s="120">
        <f>1460806+3130298+3130298+3130298+3130298+3130298+3130298+3130298+3130298+3130298+3130298+1669492</f>
        <v>34433278</v>
      </c>
      <c r="AM30" s="221"/>
    </row>
    <row r="31" spans="1:39" ht="113.45" customHeight="1" x14ac:dyDescent="0.25">
      <c r="A31" s="218" t="s">
        <v>451</v>
      </c>
      <c r="B31" s="219" t="s">
        <v>42</v>
      </c>
      <c r="C31" s="122" t="s">
        <v>73</v>
      </c>
      <c r="D31" s="160" t="s">
        <v>81</v>
      </c>
      <c r="E31" s="160" t="s">
        <v>81</v>
      </c>
      <c r="F31" s="160" t="s">
        <v>82</v>
      </c>
      <c r="G31" s="122" t="s">
        <v>440</v>
      </c>
      <c r="H31" s="160">
        <v>80111600</v>
      </c>
      <c r="I31" s="160">
        <v>1</v>
      </c>
      <c r="J31" s="160">
        <v>1</v>
      </c>
      <c r="K31" s="160">
        <v>11</v>
      </c>
      <c r="L31" s="160">
        <v>1</v>
      </c>
      <c r="M31" s="160" t="s">
        <v>47</v>
      </c>
      <c r="N31" s="122" t="s">
        <v>48</v>
      </c>
      <c r="O31" s="222">
        <f>3130298*11</f>
        <v>34433278</v>
      </c>
      <c r="P31" s="160">
        <v>0</v>
      </c>
      <c r="Q31" s="160">
        <v>0</v>
      </c>
      <c r="R31" s="160" t="s">
        <v>49</v>
      </c>
      <c r="S31" s="160" t="s">
        <v>50</v>
      </c>
      <c r="T31" s="160" t="s">
        <v>51</v>
      </c>
      <c r="U31" s="160">
        <v>3846666</v>
      </c>
      <c r="V31" s="160" t="s">
        <v>52</v>
      </c>
      <c r="W31" s="160" t="s">
        <v>53</v>
      </c>
      <c r="X31" s="160" t="s">
        <v>83</v>
      </c>
      <c r="Y31" s="163"/>
      <c r="Z31" s="163"/>
      <c r="AA31" s="163"/>
      <c r="AB31" s="163">
        <f t="shared" si="1"/>
        <v>34433278</v>
      </c>
      <c r="AC31" s="119">
        <v>2722</v>
      </c>
      <c r="AD31" s="120">
        <v>34433278</v>
      </c>
      <c r="AE31" s="121">
        <f t="shared" si="2"/>
        <v>0</v>
      </c>
      <c r="AF31" s="122">
        <v>1722</v>
      </c>
      <c r="AG31" s="157">
        <v>44581</v>
      </c>
      <c r="AH31" s="120">
        <v>34433278</v>
      </c>
      <c r="AI31" s="120">
        <f t="shared" si="0"/>
        <v>0</v>
      </c>
      <c r="AJ31" s="122" t="s">
        <v>560</v>
      </c>
      <c r="AK31" s="122" t="s">
        <v>561</v>
      </c>
      <c r="AL31" s="120">
        <f>1043433+3130298+3130298+3130298+3130298+3130298+3130298+3130298+3130298+3130298+3130298+2086865</f>
        <v>34433278</v>
      </c>
      <c r="AM31" s="221"/>
    </row>
    <row r="32" spans="1:39" ht="113.45" customHeight="1" x14ac:dyDescent="0.25">
      <c r="A32" s="218" t="s">
        <v>451</v>
      </c>
      <c r="B32" s="219" t="s">
        <v>42</v>
      </c>
      <c r="C32" s="122" t="s">
        <v>73</v>
      </c>
      <c r="D32" s="160" t="s">
        <v>81</v>
      </c>
      <c r="E32" s="160" t="s">
        <v>81</v>
      </c>
      <c r="F32" s="160" t="s">
        <v>82</v>
      </c>
      <c r="G32" s="122" t="s">
        <v>84</v>
      </c>
      <c r="H32" s="160" t="s">
        <v>85</v>
      </c>
      <c r="I32" s="160" t="s">
        <v>628</v>
      </c>
      <c r="J32" s="160" t="s">
        <v>614</v>
      </c>
      <c r="K32" s="160" t="s">
        <v>629</v>
      </c>
      <c r="L32" s="160">
        <v>1</v>
      </c>
      <c r="M32" s="160" t="s">
        <v>643</v>
      </c>
      <c r="N32" s="122" t="s">
        <v>48</v>
      </c>
      <c r="O32" s="222">
        <v>12000000</v>
      </c>
      <c r="P32" s="160">
        <v>0</v>
      </c>
      <c r="Q32" s="160">
        <v>0</v>
      </c>
      <c r="R32" s="160" t="s">
        <v>49</v>
      </c>
      <c r="S32" s="160" t="s">
        <v>50</v>
      </c>
      <c r="T32" s="160" t="s">
        <v>51</v>
      </c>
      <c r="U32" s="160">
        <v>3846666</v>
      </c>
      <c r="V32" s="160" t="s">
        <v>52</v>
      </c>
      <c r="W32" s="160" t="s">
        <v>76</v>
      </c>
      <c r="X32" s="160" t="s">
        <v>83</v>
      </c>
      <c r="Y32" s="163"/>
      <c r="Z32" s="163">
        <v>5000000</v>
      </c>
      <c r="AA32" s="163">
        <f>2576600+23400</f>
        <v>2600000</v>
      </c>
      <c r="AB32" s="163">
        <f t="shared" si="1"/>
        <v>14400000</v>
      </c>
      <c r="AC32" s="119">
        <v>10422</v>
      </c>
      <c r="AD32" s="120">
        <f>14450000-50000</f>
        <v>14400000</v>
      </c>
      <c r="AE32" s="121">
        <f t="shared" si="2"/>
        <v>0</v>
      </c>
      <c r="AF32" s="122">
        <v>13022</v>
      </c>
      <c r="AG32" s="157">
        <v>44685</v>
      </c>
      <c r="AH32" s="120">
        <v>14400000</v>
      </c>
      <c r="AI32" s="120">
        <f t="shared" si="0"/>
        <v>0</v>
      </c>
      <c r="AJ32" s="122" t="s">
        <v>668</v>
      </c>
      <c r="AK32" s="122" t="s">
        <v>666</v>
      </c>
      <c r="AL32" s="120">
        <f>1800000+1800000+1800000+1800000+1800000+1800000+1800000+1800000</f>
        <v>14400000</v>
      </c>
      <c r="AM32" s="221" t="s">
        <v>685</v>
      </c>
    </row>
    <row r="33" spans="1:39" ht="113.45" customHeight="1" x14ac:dyDescent="0.25">
      <c r="A33" s="218" t="s">
        <v>451</v>
      </c>
      <c r="B33" s="219" t="s">
        <v>42</v>
      </c>
      <c r="C33" s="122" t="s">
        <v>73</v>
      </c>
      <c r="D33" s="160" t="s">
        <v>86</v>
      </c>
      <c r="E33" s="160" t="s">
        <v>86</v>
      </c>
      <c r="F33" s="160" t="s">
        <v>87</v>
      </c>
      <c r="G33" s="122" t="s">
        <v>88</v>
      </c>
      <c r="H33" s="160" t="s">
        <v>89</v>
      </c>
      <c r="I33" s="160">
        <v>3</v>
      </c>
      <c r="J33" s="160">
        <v>3</v>
      </c>
      <c r="K33" s="160">
        <v>4</v>
      </c>
      <c r="L33" s="160">
        <v>1</v>
      </c>
      <c r="M33" s="160" t="s">
        <v>90</v>
      </c>
      <c r="N33" s="122" t="s">
        <v>48</v>
      </c>
      <c r="O33" s="222">
        <v>60303439</v>
      </c>
      <c r="P33" s="160">
        <v>0</v>
      </c>
      <c r="Q33" s="160">
        <v>0</v>
      </c>
      <c r="R33" s="160" t="s">
        <v>49</v>
      </c>
      <c r="S33" s="160" t="s">
        <v>50</v>
      </c>
      <c r="T33" s="160" t="s">
        <v>51</v>
      </c>
      <c r="U33" s="160">
        <v>3846666</v>
      </c>
      <c r="V33" s="160" t="s">
        <v>52</v>
      </c>
      <c r="W33" s="160" t="s">
        <v>91</v>
      </c>
      <c r="X33" s="160" t="s">
        <v>92</v>
      </c>
      <c r="Y33" s="163"/>
      <c r="Z33" s="163"/>
      <c r="AA33" s="163">
        <f>746667+10752351</f>
        <v>11499018</v>
      </c>
      <c r="AB33" s="163">
        <f t="shared" si="1"/>
        <v>48804421</v>
      </c>
      <c r="AC33" s="119">
        <v>19522</v>
      </c>
      <c r="AD33" s="120">
        <f>59556772-10752351</f>
        <v>48804421</v>
      </c>
      <c r="AE33" s="121">
        <f t="shared" si="2"/>
        <v>0</v>
      </c>
      <c r="AF33" s="122">
        <v>24022</v>
      </c>
      <c r="AG33" s="157">
        <v>44791</v>
      </c>
      <c r="AH33" s="120">
        <v>48804421</v>
      </c>
      <c r="AI33" s="120">
        <f t="shared" si="0"/>
        <v>0</v>
      </c>
      <c r="AJ33" s="122" t="s">
        <v>722</v>
      </c>
      <c r="AK33" s="122" t="s">
        <v>721</v>
      </c>
      <c r="AL33" s="120">
        <v>48804421</v>
      </c>
      <c r="AM33" s="221" t="s">
        <v>685</v>
      </c>
    </row>
    <row r="34" spans="1:39" ht="113.45" customHeight="1" x14ac:dyDescent="0.25">
      <c r="A34" s="218" t="s">
        <v>451</v>
      </c>
      <c r="B34" s="219" t="s">
        <v>42</v>
      </c>
      <c r="C34" s="122" t="s">
        <v>73</v>
      </c>
      <c r="D34" s="160" t="s">
        <v>86</v>
      </c>
      <c r="E34" s="160" t="s">
        <v>86</v>
      </c>
      <c r="F34" s="160" t="s">
        <v>93</v>
      </c>
      <c r="G34" s="122" t="s">
        <v>94</v>
      </c>
      <c r="H34" s="160">
        <v>14121904</v>
      </c>
      <c r="I34" s="160" t="s">
        <v>729</v>
      </c>
      <c r="J34" s="160" t="s">
        <v>729</v>
      </c>
      <c r="K34" s="160">
        <v>2</v>
      </c>
      <c r="L34" s="160">
        <v>1</v>
      </c>
      <c r="M34" s="160" t="s">
        <v>728</v>
      </c>
      <c r="N34" s="122" t="s">
        <v>48</v>
      </c>
      <c r="O34" s="222">
        <f>150000000-10000000+8904000</f>
        <v>148904000</v>
      </c>
      <c r="P34" s="160">
        <v>0</v>
      </c>
      <c r="Q34" s="160">
        <v>0</v>
      </c>
      <c r="R34" s="160" t="s">
        <v>49</v>
      </c>
      <c r="S34" s="160" t="s">
        <v>50</v>
      </c>
      <c r="T34" s="160" t="s">
        <v>51</v>
      </c>
      <c r="U34" s="160">
        <v>3846666</v>
      </c>
      <c r="V34" s="160" t="s">
        <v>52</v>
      </c>
      <c r="W34" s="160" t="s">
        <v>91</v>
      </c>
      <c r="X34" s="160" t="s">
        <v>427</v>
      </c>
      <c r="Y34" s="163"/>
      <c r="Z34" s="163">
        <f>83200+106667+482000+1025357+10752351+63400+100000+6500000+2576600</f>
        <v>21689575</v>
      </c>
      <c r="AA34" s="163"/>
      <c r="AB34" s="163">
        <f t="shared" si="1"/>
        <v>170593575</v>
      </c>
      <c r="AC34" s="119" t="s">
        <v>748</v>
      </c>
      <c r="AD34" s="120">
        <f>150527860-150527860+170593575</f>
        <v>170593575</v>
      </c>
      <c r="AE34" s="121">
        <f t="shared" si="2"/>
        <v>0</v>
      </c>
      <c r="AF34" s="122" t="s">
        <v>799</v>
      </c>
      <c r="AG34" s="157">
        <v>44865</v>
      </c>
      <c r="AH34" s="120">
        <f>129999998+40593572</f>
        <v>170593570</v>
      </c>
      <c r="AI34" s="120">
        <f t="shared" si="0"/>
        <v>5</v>
      </c>
      <c r="AJ34" s="122" t="s">
        <v>801</v>
      </c>
      <c r="AK34" s="122" t="s">
        <v>800</v>
      </c>
      <c r="AL34" s="120">
        <f>40593572+98842225.02</f>
        <v>139435797.01999998</v>
      </c>
      <c r="AM34" s="221" t="s">
        <v>685</v>
      </c>
    </row>
    <row r="35" spans="1:39" ht="113.45" customHeight="1" x14ac:dyDescent="0.25">
      <c r="A35" s="218" t="s">
        <v>451</v>
      </c>
      <c r="B35" s="219" t="s">
        <v>42</v>
      </c>
      <c r="C35" s="122" t="s">
        <v>73</v>
      </c>
      <c r="D35" s="160" t="s">
        <v>86</v>
      </c>
      <c r="E35" s="160" t="s">
        <v>86</v>
      </c>
      <c r="F35" s="160" t="s">
        <v>93</v>
      </c>
      <c r="G35" s="122" t="s">
        <v>95</v>
      </c>
      <c r="H35" s="160" t="s">
        <v>96</v>
      </c>
      <c r="I35" s="160">
        <v>1</v>
      </c>
      <c r="J35" s="160">
        <v>1</v>
      </c>
      <c r="K35" s="160">
        <v>11</v>
      </c>
      <c r="L35" s="160">
        <v>1</v>
      </c>
      <c r="M35" s="160" t="s">
        <v>47</v>
      </c>
      <c r="N35" s="122" t="s">
        <v>48</v>
      </c>
      <c r="O35" s="222">
        <v>52000000</v>
      </c>
      <c r="P35" s="160">
        <v>0</v>
      </c>
      <c r="Q35" s="160">
        <v>0</v>
      </c>
      <c r="R35" s="160" t="s">
        <v>49</v>
      </c>
      <c r="S35" s="160" t="s">
        <v>50</v>
      </c>
      <c r="T35" s="160" t="s">
        <v>51</v>
      </c>
      <c r="U35" s="160">
        <v>3846666</v>
      </c>
      <c r="V35" s="160" t="s">
        <v>52</v>
      </c>
      <c r="W35" s="160" t="s">
        <v>76</v>
      </c>
      <c r="X35" s="160" t="s">
        <v>427</v>
      </c>
      <c r="Y35" s="163"/>
      <c r="Z35" s="163">
        <v>20000000</v>
      </c>
      <c r="AA35" s="163"/>
      <c r="AB35" s="163">
        <f t="shared" si="1"/>
        <v>72000000</v>
      </c>
      <c r="AC35" s="119">
        <v>5222</v>
      </c>
      <c r="AD35" s="120">
        <f>72000000-7.41</f>
        <v>71999992.590000004</v>
      </c>
      <c r="AE35" s="121">
        <f t="shared" si="2"/>
        <v>7.4099999964237213</v>
      </c>
      <c r="AF35" s="122">
        <v>6622</v>
      </c>
      <c r="AG35" s="157">
        <v>44589</v>
      </c>
      <c r="AH35" s="120">
        <f>72000000-7.41</f>
        <v>71999992.590000004</v>
      </c>
      <c r="AI35" s="120">
        <f t="shared" si="0"/>
        <v>7.4099999964237213</v>
      </c>
      <c r="AJ35" s="122" t="s">
        <v>562</v>
      </c>
      <c r="AK35" s="122" t="s">
        <v>802</v>
      </c>
      <c r="AL35" s="120">
        <f>36069982.88+11399854.72+8149881.6+2387441.76+9740530.8+4252300.83</f>
        <v>71999992.590000004</v>
      </c>
      <c r="AM35" s="221" t="s">
        <v>508</v>
      </c>
    </row>
    <row r="36" spans="1:39" ht="113.45" customHeight="1" x14ac:dyDescent="0.25">
      <c r="A36" s="218" t="s">
        <v>451</v>
      </c>
      <c r="B36" s="219" t="s">
        <v>42</v>
      </c>
      <c r="C36" s="122" t="s">
        <v>73</v>
      </c>
      <c r="D36" s="160" t="s">
        <v>86</v>
      </c>
      <c r="E36" s="160" t="s">
        <v>86</v>
      </c>
      <c r="F36" s="160" t="s">
        <v>93</v>
      </c>
      <c r="G36" s="122" t="s">
        <v>97</v>
      </c>
      <c r="H36" s="160" t="s">
        <v>96</v>
      </c>
      <c r="I36" s="160">
        <v>1</v>
      </c>
      <c r="J36" s="160">
        <v>1</v>
      </c>
      <c r="K36" s="160">
        <v>11</v>
      </c>
      <c r="L36" s="160">
        <v>1</v>
      </c>
      <c r="M36" s="160" t="s">
        <v>424</v>
      </c>
      <c r="N36" s="122" t="s">
        <v>48</v>
      </c>
      <c r="O36" s="222">
        <v>20000000</v>
      </c>
      <c r="P36" s="160">
        <v>0</v>
      </c>
      <c r="Q36" s="160">
        <v>0</v>
      </c>
      <c r="R36" s="160" t="s">
        <v>49</v>
      </c>
      <c r="S36" s="160" t="s">
        <v>50</v>
      </c>
      <c r="T36" s="160" t="s">
        <v>51</v>
      </c>
      <c r="U36" s="160">
        <v>3846666</v>
      </c>
      <c r="V36" s="160" t="s">
        <v>52</v>
      </c>
      <c r="W36" s="160" t="s">
        <v>76</v>
      </c>
      <c r="X36" s="160" t="s">
        <v>427</v>
      </c>
      <c r="Y36" s="163"/>
      <c r="Z36" s="163"/>
      <c r="AA36" s="163">
        <f>356600+63400</f>
        <v>420000</v>
      </c>
      <c r="AB36" s="163">
        <f t="shared" si="1"/>
        <v>19580000</v>
      </c>
      <c r="AC36" s="119">
        <v>9722</v>
      </c>
      <c r="AD36" s="120">
        <f>19980000-400000</f>
        <v>19580000</v>
      </c>
      <c r="AE36" s="121">
        <f t="shared" si="2"/>
        <v>0</v>
      </c>
      <c r="AF36" s="122">
        <v>12622</v>
      </c>
      <c r="AG36" s="157">
        <v>44683</v>
      </c>
      <c r="AH36" s="120">
        <v>19580000</v>
      </c>
      <c r="AI36" s="120">
        <f t="shared" si="0"/>
        <v>0</v>
      </c>
      <c r="AJ36" s="122" t="s">
        <v>664</v>
      </c>
      <c r="AK36" s="122" t="s">
        <v>665</v>
      </c>
      <c r="AL36" s="120">
        <f>6440000+6440000+6700000</f>
        <v>19580000</v>
      </c>
      <c r="AM36" s="221" t="s">
        <v>655</v>
      </c>
    </row>
    <row r="37" spans="1:39" ht="113.45" customHeight="1" x14ac:dyDescent="0.25">
      <c r="A37" s="218" t="s">
        <v>451</v>
      </c>
      <c r="B37" s="219" t="s">
        <v>42</v>
      </c>
      <c r="C37" s="122" t="s">
        <v>73</v>
      </c>
      <c r="D37" s="160" t="s">
        <v>86</v>
      </c>
      <c r="E37" s="160" t="s">
        <v>86</v>
      </c>
      <c r="F37" s="160" t="s">
        <v>93</v>
      </c>
      <c r="G37" s="122" t="s">
        <v>98</v>
      </c>
      <c r="H37" s="160" t="s">
        <v>96</v>
      </c>
      <c r="I37" s="160">
        <v>1</v>
      </c>
      <c r="J37" s="160">
        <v>1</v>
      </c>
      <c r="K37" s="160">
        <v>11</v>
      </c>
      <c r="L37" s="160">
        <v>1</v>
      </c>
      <c r="M37" s="160" t="s">
        <v>424</v>
      </c>
      <c r="N37" s="122" t="s">
        <v>48</v>
      </c>
      <c r="O37" s="222">
        <v>13200000</v>
      </c>
      <c r="P37" s="160">
        <v>0</v>
      </c>
      <c r="Q37" s="160">
        <v>0</v>
      </c>
      <c r="R37" s="160" t="s">
        <v>49</v>
      </c>
      <c r="S37" s="160" t="s">
        <v>50</v>
      </c>
      <c r="T37" s="160" t="s">
        <v>51</v>
      </c>
      <c r="U37" s="160">
        <v>3846666</v>
      </c>
      <c r="V37" s="160" t="s">
        <v>52</v>
      </c>
      <c r="W37" s="160" t="s">
        <v>76</v>
      </c>
      <c r="X37" s="160" t="s">
        <v>427</v>
      </c>
      <c r="Y37" s="163"/>
      <c r="Z37" s="163"/>
      <c r="AA37" s="163">
        <v>725000</v>
      </c>
      <c r="AB37" s="163">
        <f t="shared" si="1"/>
        <v>12475000</v>
      </c>
      <c r="AC37" s="119">
        <v>9922</v>
      </c>
      <c r="AD37" s="120">
        <f>12990002-515002</f>
        <v>12475000</v>
      </c>
      <c r="AE37" s="121">
        <f t="shared" si="2"/>
        <v>0</v>
      </c>
      <c r="AF37" s="122">
        <v>12722</v>
      </c>
      <c r="AG37" s="157">
        <v>44683</v>
      </c>
      <c r="AH37" s="120">
        <v>12475000</v>
      </c>
      <c r="AI37" s="120">
        <f t="shared" si="0"/>
        <v>0</v>
      </c>
      <c r="AJ37" s="122" t="s">
        <v>667</v>
      </c>
      <c r="AK37" s="122" t="s">
        <v>665</v>
      </c>
      <c r="AL37" s="120">
        <f>4158334+4158333+4158333</f>
        <v>12475000</v>
      </c>
      <c r="AM37" s="221" t="s">
        <v>655</v>
      </c>
    </row>
    <row r="38" spans="1:39" ht="113.45" customHeight="1" x14ac:dyDescent="0.25">
      <c r="A38" s="218" t="s">
        <v>451</v>
      </c>
      <c r="B38" s="219" t="s">
        <v>42</v>
      </c>
      <c r="C38" s="122" t="s">
        <v>73</v>
      </c>
      <c r="D38" s="160" t="s">
        <v>86</v>
      </c>
      <c r="E38" s="160" t="s">
        <v>86</v>
      </c>
      <c r="F38" s="160" t="s">
        <v>93</v>
      </c>
      <c r="G38" s="122" t="s">
        <v>99</v>
      </c>
      <c r="H38" s="160" t="s">
        <v>96</v>
      </c>
      <c r="I38" s="160">
        <v>1</v>
      </c>
      <c r="J38" s="160">
        <v>1</v>
      </c>
      <c r="K38" s="160">
        <v>11</v>
      </c>
      <c r="L38" s="160">
        <v>1</v>
      </c>
      <c r="M38" s="160" t="s">
        <v>47</v>
      </c>
      <c r="N38" s="122" t="s">
        <v>48</v>
      </c>
      <c r="O38" s="222">
        <v>20000000</v>
      </c>
      <c r="P38" s="160">
        <v>0</v>
      </c>
      <c r="Q38" s="160">
        <v>0</v>
      </c>
      <c r="R38" s="160" t="s">
        <v>49</v>
      </c>
      <c r="S38" s="160" t="s">
        <v>50</v>
      </c>
      <c r="T38" s="160" t="s">
        <v>51</v>
      </c>
      <c r="U38" s="160">
        <v>3846666</v>
      </c>
      <c r="V38" s="160" t="s">
        <v>52</v>
      </c>
      <c r="W38" s="160" t="s">
        <v>76</v>
      </c>
      <c r="X38" s="160" t="s">
        <v>427</v>
      </c>
      <c r="Y38" s="163"/>
      <c r="Z38" s="163"/>
      <c r="AA38" s="163"/>
      <c r="AB38" s="163">
        <f t="shared" si="1"/>
        <v>20000000</v>
      </c>
      <c r="AC38" s="119">
        <v>5322</v>
      </c>
      <c r="AD38" s="120">
        <f>20000000-0.01</f>
        <v>19999999.989999998</v>
      </c>
      <c r="AE38" s="121">
        <f t="shared" si="2"/>
        <v>1.0000001639127731E-2</v>
      </c>
      <c r="AF38" s="122">
        <v>6822</v>
      </c>
      <c r="AG38" s="157">
        <v>44589</v>
      </c>
      <c r="AH38" s="120">
        <f>20000000-0.01</f>
        <v>19999999.989999998</v>
      </c>
      <c r="AI38" s="120">
        <f t="shared" si="0"/>
        <v>1.0000001639127731E-2</v>
      </c>
      <c r="AJ38" s="122" t="s">
        <v>563</v>
      </c>
      <c r="AK38" s="122" t="s">
        <v>565</v>
      </c>
      <c r="AL38" s="120">
        <f>7535536.96+12464463.03</f>
        <v>19999999.989999998</v>
      </c>
      <c r="AM38" s="221"/>
    </row>
    <row r="39" spans="1:39" ht="113.45" customHeight="1" x14ac:dyDescent="0.25">
      <c r="A39" s="218" t="s">
        <v>451</v>
      </c>
      <c r="B39" s="219" t="s">
        <v>42</v>
      </c>
      <c r="C39" s="122" t="s">
        <v>73</v>
      </c>
      <c r="D39" s="160" t="s">
        <v>86</v>
      </c>
      <c r="E39" s="160" t="s">
        <v>86</v>
      </c>
      <c r="F39" s="160" t="s">
        <v>93</v>
      </c>
      <c r="G39" s="122" t="s">
        <v>101</v>
      </c>
      <c r="H39" s="160" t="s">
        <v>96</v>
      </c>
      <c r="I39" s="160">
        <v>1</v>
      </c>
      <c r="J39" s="160">
        <v>1</v>
      </c>
      <c r="K39" s="160">
        <v>11</v>
      </c>
      <c r="L39" s="160">
        <v>1</v>
      </c>
      <c r="M39" s="160" t="s">
        <v>47</v>
      </c>
      <c r="N39" s="122" t="s">
        <v>48</v>
      </c>
      <c r="O39" s="222">
        <f>24200000-3200000</f>
        <v>21000000</v>
      </c>
      <c r="P39" s="160">
        <v>0</v>
      </c>
      <c r="Q39" s="160">
        <v>0</v>
      </c>
      <c r="R39" s="160" t="s">
        <v>49</v>
      </c>
      <c r="S39" s="160" t="s">
        <v>50</v>
      </c>
      <c r="T39" s="160" t="s">
        <v>51</v>
      </c>
      <c r="U39" s="160">
        <v>3846666</v>
      </c>
      <c r="V39" s="160" t="s">
        <v>52</v>
      </c>
      <c r="W39" s="160" t="s">
        <v>76</v>
      </c>
      <c r="X39" s="160" t="s">
        <v>427</v>
      </c>
      <c r="Y39" s="163"/>
      <c r="Z39" s="163"/>
      <c r="AA39" s="163"/>
      <c r="AB39" s="163">
        <f t="shared" si="1"/>
        <v>21000000</v>
      </c>
      <c r="AC39" s="119">
        <v>5422</v>
      </c>
      <c r="AD39" s="120">
        <f>21000000-60</f>
        <v>20999940</v>
      </c>
      <c r="AE39" s="121">
        <f t="shared" si="2"/>
        <v>60</v>
      </c>
      <c r="AF39" s="122">
        <v>6722</v>
      </c>
      <c r="AG39" s="157">
        <v>44589</v>
      </c>
      <c r="AH39" s="120">
        <f>21000000-60</f>
        <v>20999940</v>
      </c>
      <c r="AI39" s="120">
        <f t="shared" si="0"/>
        <v>60</v>
      </c>
      <c r="AJ39" s="122" t="s">
        <v>564</v>
      </c>
      <c r="AK39" s="122" t="s">
        <v>566</v>
      </c>
      <c r="AL39" s="120">
        <f>916300.71+458150+458150+17998000+1169339.29</f>
        <v>20999940</v>
      </c>
      <c r="AM39" s="221"/>
    </row>
    <row r="40" spans="1:39" ht="209.25" customHeight="1" x14ac:dyDescent="0.25">
      <c r="A40" s="218" t="s">
        <v>451</v>
      </c>
      <c r="B40" s="219" t="s">
        <v>42</v>
      </c>
      <c r="C40" s="122" t="s">
        <v>73</v>
      </c>
      <c r="D40" s="160" t="s">
        <v>86</v>
      </c>
      <c r="E40" s="160" t="s">
        <v>86</v>
      </c>
      <c r="F40" s="160" t="s">
        <v>93</v>
      </c>
      <c r="G40" s="122" t="s">
        <v>492</v>
      </c>
      <c r="H40" s="160">
        <v>80111600</v>
      </c>
      <c r="I40" s="160">
        <v>1</v>
      </c>
      <c r="J40" s="160">
        <v>1</v>
      </c>
      <c r="K40" s="160">
        <v>11</v>
      </c>
      <c r="L40" s="160">
        <v>1</v>
      </c>
      <c r="M40" s="160" t="s">
        <v>47</v>
      </c>
      <c r="N40" s="122" t="s">
        <v>48</v>
      </c>
      <c r="O40" s="222">
        <f>1800000*11</f>
        <v>19800000</v>
      </c>
      <c r="P40" s="160">
        <v>0</v>
      </c>
      <c r="Q40" s="160">
        <v>0</v>
      </c>
      <c r="R40" s="160" t="s">
        <v>49</v>
      </c>
      <c r="S40" s="160" t="s">
        <v>50</v>
      </c>
      <c r="T40" s="160" t="s">
        <v>51</v>
      </c>
      <c r="U40" s="160">
        <v>3846666</v>
      </c>
      <c r="V40" s="160" t="s">
        <v>52</v>
      </c>
      <c r="W40" s="160" t="s">
        <v>80</v>
      </c>
      <c r="X40" s="160" t="s">
        <v>427</v>
      </c>
      <c r="Y40" s="163"/>
      <c r="Z40" s="163"/>
      <c r="AA40" s="163"/>
      <c r="AB40" s="163">
        <f t="shared" si="1"/>
        <v>19800000</v>
      </c>
      <c r="AC40" s="119">
        <v>4322</v>
      </c>
      <c r="AD40" s="120">
        <v>19800000</v>
      </c>
      <c r="AE40" s="121">
        <f t="shared" si="2"/>
        <v>0</v>
      </c>
      <c r="AF40" s="122">
        <v>2622</v>
      </c>
      <c r="AG40" s="157">
        <v>44582</v>
      </c>
      <c r="AH40" s="120">
        <v>19800000</v>
      </c>
      <c r="AI40" s="120">
        <f t="shared" si="0"/>
        <v>0</v>
      </c>
      <c r="AJ40" s="122" t="s">
        <v>567</v>
      </c>
      <c r="AK40" s="122" t="s">
        <v>568</v>
      </c>
      <c r="AL40" s="120">
        <f>600000+1800000+1800000+1800000+1800000+1800000+1800000+1800000+1800000+1800000+1800000+1200000</f>
        <v>19800000</v>
      </c>
      <c r="AM40" s="221"/>
    </row>
    <row r="41" spans="1:39" ht="209.25" customHeight="1" x14ac:dyDescent="0.25">
      <c r="A41" s="218" t="s">
        <v>451</v>
      </c>
      <c r="B41" s="219" t="s">
        <v>42</v>
      </c>
      <c r="C41" s="122" t="s">
        <v>73</v>
      </c>
      <c r="D41" s="160" t="s">
        <v>86</v>
      </c>
      <c r="E41" s="160" t="s">
        <v>86</v>
      </c>
      <c r="F41" s="160" t="s">
        <v>93</v>
      </c>
      <c r="G41" s="122" t="s">
        <v>876</v>
      </c>
      <c r="H41" s="160">
        <v>80111600</v>
      </c>
      <c r="I41" s="160">
        <v>12</v>
      </c>
      <c r="J41" s="160">
        <v>12</v>
      </c>
      <c r="K41" s="160" t="s">
        <v>835</v>
      </c>
      <c r="L41" s="160">
        <v>0</v>
      </c>
      <c r="M41" s="160" t="s">
        <v>47</v>
      </c>
      <c r="N41" s="122" t="s">
        <v>48</v>
      </c>
      <c r="O41" s="222"/>
      <c r="P41" s="160">
        <v>0</v>
      </c>
      <c r="Q41" s="160">
        <v>0</v>
      </c>
      <c r="R41" s="160" t="s">
        <v>49</v>
      </c>
      <c r="S41" s="160" t="s">
        <v>50</v>
      </c>
      <c r="T41" s="160" t="s">
        <v>51</v>
      </c>
      <c r="U41" s="160">
        <v>3846666</v>
      </c>
      <c r="V41" s="160" t="s">
        <v>52</v>
      </c>
      <c r="W41" s="160" t="s">
        <v>80</v>
      </c>
      <c r="X41" s="160" t="s">
        <v>427</v>
      </c>
      <c r="Y41" s="163">
        <v>600000</v>
      </c>
      <c r="Z41" s="163"/>
      <c r="AA41" s="163"/>
      <c r="AB41" s="163">
        <f>+O41+Y41+Z41-AA41</f>
        <v>600000</v>
      </c>
      <c r="AC41" s="119">
        <v>34122</v>
      </c>
      <c r="AD41" s="120">
        <v>600000</v>
      </c>
      <c r="AE41" s="121">
        <f>+AB41-AD41</f>
        <v>0</v>
      </c>
      <c r="AF41" s="122">
        <v>36522</v>
      </c>
      <c r="AG41" s="157">
        <v>44909</v>
      </c>
      <c r="AH41" s="120">
        <v>600000</v>
      </c>
      <c r="AI41" s="120">
        <f>+AB41-AH41</f>
        <v>0</v>
      </c>
      <c r="AJ41" s="122" t="s">
        <v>567</v>
      </c>
      <c r="AK41" s="122" t="s">
        <v>568</v>
      </c>
      <c r="AL41" s="120">
        <v>600000</v>
      </c>
      <c r="AM41" s="221" t="s">
        <v>755</v>
      </c>
    </row>
    <row r="42" spans="1:39" ht="141" customHeight="1" x14ac:dyDescent="0.25">
      <c r="A42" s="218" t="s">
        <v>451</v>
      </c>
      <c r="B42" s="219" t="s">
        <v>42</v>
      </c>
      <c r="C42" s="122" t="s">
        <v>73</v>
      </c>
      <c r="D42" s="160" t="s">
        <v>86</v>
      </c>
      <c r="E42" s="160" t="s">
        <v>86</v>
      </c>
      <c r="F42" s="160" t="s">
        <v>93</v>
      </c>
      <c r="G42" s="122" t="s">
        <v>491</v>
      </c>
      <c r="H42" s="160">
        <v>82121901</v>
      </c>
      <c r="I42" s="160">
        <v>1</v>
      </c>
      <c r="J42" s="160">
        <v>1</v>
      </c>
      <c r="K42" s="160" t="s">
        <v>102</v>
      </c>
      <c r="L42" s="160">
        <v>0</v>
      </c>
      <c r="M42" s="160" t="s">
        <v>47</v>
      </c>
      <c r="N42" s="122" t="s">
        <v>48</v>
      </c>
      <c r="O42" s="222">
        <f>2496000*11.5</f>
        <v>28704000</v>
      </c>
      <c r="P42" s="160">
        <v>0</v>
      </c>
      <c r="Q42" s="160">
        <v>0</v>
      </c>
      <c r="R42" s="160" t="s">
        <v>49</v>
      </c>
      <c r="S42" s="160" t="s">
        <v>50</v>
      </c>
      <c r="T42" s="160" t="s">
        <v>51</v>
      </c>
      <c r="U42" s="160">
        <v>3846666</v>
      </c>
      <c r="V42" s="160" t="s">
        <v>52</v>
      </c>
      <c r="W42" s="160" t="s">
        <v>80</v>
      </c>
      <c r="X42" s="160" t="s">
        <v>427</v>
      </c>
      <c r="Y42" s="163"/>
      <c r="Z42" s="163"/>
      <c r="AA42" s="163">
        <v>83200</v>
      </c>
      <c r="AB42" s="163">
        <f t="shared" si="1"/>
        <v>28620800</v>
      </c>
      <c r="AC42" s="119">
        <v>1522</v>
      </c>
      <c r="AD42" s="120">
        <f>28704000-83200</f>
        <v>28620800</v>
      </c>
      <c r="AE42" s="121">
        <f t="shared" si="2"/>
        <v>0</v>
      </c>
      <c r="AF42" s="169">
        <v>1422</v>
      </c>
      <c r="AG42" s="157">
        <v>44578</v>
      </c>
      <c r="AH42" s="120">
        <v>28620800</v>
      </c>
      <c r="AI42" s="120">
        <f t="shared" si="0"/>
        <v>0</v>
      </c>
      <c r="AJ42" s="122" t="s">
        <v>569</v>
      </c>
      <c r="AK42" s="122" t="s">
        <v>571</v>
      </c>
      <c r="AL42" s="120">
        <f>1164800+2496000+2496000+2496000+2496000+2496000+2496000+2496000+2496000+2496000+2496000+2496000</f>
        <v>28620800</v>
      </c>
      <c r="AM42" s="221" t="s">
        <v>508</v>
      </c>
    </row>
    <row r="43" spans="1:39" ht="127.9" customHeight="1" x14ac:dyDescent="0.25">
      <c r="A43" s="218" t="s">
        <v>451</v>
      </c>
      <c r="B43" s="219" t="s">
        <v>42</v>
      </c>
      <c r="C43" s="122" t="s">
        <v>73</v>
      </c>
      <c r="D43" s="160" t="s">
        <v>86</v>
      </c>
      <c r="E43" s="160" t="s">
        <v>86</v>
      </c>
      <c r="F43" s="160" t="s">
        <v>93</v>
      </c>
      <c r="G43" s="122" t="s">
        <v>443</v>
      </c>
      <c r="H43" s="160">
        <v>82121901</v>
      </c>
      <c r="I43" s="160">
        <v>1</v>
      </c>
      <c r="J43" s="160">
        <v>1</v>
      </c>
      <c r="K43" s="160" t="s">
        <v>509</v>
      </c>
      <c r="L43" s="160" t="s">
        <v>103</v>
      </c>
      <c r="M43" s="160" t="s">
        <v>47</v>
      </c>
      <c r="N43" s="122" t="s">
        <v>48</v>
      </c>
      <c r="O43" s="222">
        <f>1600000*11</f>
        <v>17600000</v>
      </c>
      <c r="P43" s="160">
        <v>0</v>
      </c>
      <c r="Q43" s="160">
        <v>0</v>
      </c>
      <c r="R43" s="160" t="s">
        <v>49</v>
      </c>
      <c r="S43" s="160" t="s">
        <v>50</v>
      </c>
      <c r="T43" s="160" t="s">
        <v>51</v>
      </c>
      <c r="U43" s="160">
        <v>3846666</v>
      </c>
      <c r="V43" s="160" t="s">
        <v>52</v>
      </c>
      <c r="W43" s="160" t="s">
        <v>504</v>
      </c>
      <c r="X43" s="160" t="s">
        <v>427</v>
      </c>
      <c r="Y43" s="163"/>
      <c r="Z43" s="163">
        <v>746667</v>
      </c>
      <c r="AA43" s="163">
        <v>106667</v>
      </c>
      <c r="AB43" s="163">
        <f t="shared" si="1"/>
        <v>18240000</v>
      </c>
      <c r="AC43" s="119">
        <v>1722</v>
      </c>
      <c r="AD43" s="120">
        <f>17600000+746667-106667</f>
        <v>18240000</v>
      </c>
      <c r="AE43" s="121">
        <f t="shared" si="2"/>
        <v>0</v>
      </c>
      <c r="AF43" s="122">
        <v>1622</v>
      </c>
      <c r="AG43" s="157">
        <v>44579</v>
      </c>
      <c r="AH43" s="120">
        <v>18240000</v>
      </c>
      <c r="AI43" s="120">
        <f t="shared" si="0"/>
        <v>0</v>
      </c>
      <c r="AJ43" s="122" t="s">
        <v>570</v>
      </c>
      <c r="AK43" s="122" t="s">
        <v>572</v>
      </c>
      <c r="AL43" s="120">
        <f>640000+1600000+1600000+1600000+1600000+1600000+1600000+1600000+1600000+1600000+1600000+1600000</f>
        <v>18240000</v>
      </c>
      <c r="AM43" s="221" t="s">
        <v>508</v>
      </c>
    </row>
    <row r="44" spans="1:39" ht="192.75" customHeight="1" x14ac:dyDescent="0.25">
      <c r="A44" s="218" t="s">
        <v>451</v>
      </c>
      <c r="B44" s="219" t="s">
        <v>42</v>
      </c>
      <c r="C44" s="122" t="s">
        <v>73</v>
      </c>
      <c r="D44" s="160" t="s">
        <v>86</v>
      </c>
      <c r="E44" s="160" t="s">
        <v>86</v>
      </c>
      <c r="F44" s="160" t="s">
        <v>93</v>
      </c>
      <c r="G44" s="122" t="s">
        <v>736</v>
      </c>
      <c r="H44" s="160" t="s">
        <v>442</v>
      </c>
      <c r="I44" s="160">
        <v>1</v>
      </c>
      <c r="J44" s="160">
        <v>1</v>
      </c>
      <c r="K44" s="160" t="s">
        <v>730</v>
      </c>
      <c r="L44" s="160" t="s">
        <v>104</v>
      </c>
      <c r="M44" s="160" t="s">
        <v>47</v>
      </c>
      <c r="N44" s="122" t="s">
        <v>48</v>
      </c>
      <c r="O44" s="222">
        <f>2550000*11</f>
        <v>28050000</v>
      </c>
      <c r="P44" s="160">
        <v>0</v>
      </c>
      <c r="Q44" s="160">
        <v>0</v>
      </c>
      <c r="R44" s="160" t="s">
        <v>49</v>
      </c>
      <c r="S44" s="160" t="s">
        <v>50</v>
      </c>
      <c r="T44" s="160" t="s">
        <v>51</v>
      </c>
      <c r="U44" s="160">
        <v>3846666</v>
      </c>
      <c r="V44" s="160" t="s">
        <v>52</v>
      </c>
      <c r="W44" s="160" t="s">
        <v>504</v>
      </c>
      <c r="X44" s="160" t="s">
        <v>427</v>
      </c>
      <c r="Y44" s="163"/>
      <c r="Z44" s="163">
        <f>356600+725000+23400</f>
        <v>1105000</v>
      </c>
      <c r="AA44" s="163"/>
      <c r="AB44" s="163">
        <f t="shared" si="1"/>
        <v>29155000</v>
      </c>
      <c r="AC44" s="119" t="s">
        <v>852</v>
      </c>
      <c r="AD44" s="120">
        <f>28050000+1105000</f>
        <v>29155000</v>
      </c>
      <c r="AE44" s="121">
        <f t="shared" si="2"/>
        <v>0</v>
      </c>
      <c r="AF44" s="122" t="s">
        <v>857</v>
      </c>
      <c r="AG44" s="157" t="s">
        <v>858</v>
      </c>
      <c r="AH44" s="120">
        <f>28050000+1105000</f>
        <v>29155000</v>
      </c>
      <c r="AI44" s="120">
        <f t="shared" si="0"/>
        <v>0</v>
      </c>
      <c r="AJ44" s="122" t="s">
        <v>513</v>
      </c>
      <c r="AK44" s="122" t="s">
        <v>635</v>
      </c>
      <c r="AL44" s="120">
        <f>1190000+2550000+2550000+2550000+2550000+2550000+2550000+2550000+2550000+2550000+2550000+1105000+1360000</f>
        <v>29155000</v>
      </c>
      <c r="AM44" s="221" t="s">
        <v>685</v>
      </c>
    </row>
    <row r="45" spans="1:39" ht="113.45" customHeight="1" x14ac:dyDescent="0.25">
      <c r="A45" s="218" t="s">
        <v>451</v>
      </c>
      <c r="B45" s="219" t="s">
        <v>42</v>
      </c>
      <c r="C45" s="122" t="s">
        <v>73</v>
      </c>
      <c r="D45" s="160" t="s">
        <v>86</v>
      </c>
      <c r="E45" s="160" t="s">
        <v>86</v>
      </c>
      <c r="F45" s="160" t="s">
        <v>93</v>
      </c>
      <c r="G45" s="122" t="s">
        <v>105</v>
      </c>
      <c r="H45" s="160">
        <v>82121901</v>
      </c>
      <c r="I45" s="160">
        <v>1</v>
      </c>
      <c r="J45" s="160">
        <v>1</v>
      </c>
      <c r="K45" s="160">
        <v>1</v>
      </c>
      <c r="L45" s="160">
        <v>1</v>
      </c>
      <c r="M45" s="160" t="s">
        <v>47</v>
      </c>
      <c r="N45" s="122" t="s">
        <v>48</v>
      </c>
      <c r="O45" s="222">
        <f>(1600000*8)+3200000</f>
        <v>16000000</v>
      </c>
      <c r="P45" s="160">
        <v>0</v>
      </c>
      <c r="Q45" s="160">
        <v>0</v>
      </c>
      <c r="R45" s="160" t="s">
        <v>49</v>
      </c>
      <c r="S45" s="160" t="s">
        <v>50</v>
      </c>
      <c r="T45" s="160" t="s">
        <v>51</v>
      </c>
      <c r="U45" s="160">
        <v>3846666</v>
      </c>
      <c r="V45" s="160" t="s">
        <v>52</v>
      </c>
      <c r="W45" s="160" t="s">
        <v>80</v>
      </c>
      <c r="X45" s="160" t="s">
        <v>427</v>
      </c>
      <c r="Y45" s="163"/>
      <c r="Z45" s="163"/>
      <c r="AA45" s="163">
        <v>16000000</v>
      </c>
      <c r="AB45" s="163">
        <f t="shared" si="1"/>
        <v>0</v>
      </c>
      <c r="AC45" s="119"/>
      <c r="AD45" s="120"/>
      <c r="AE45" s="121">
        <f t="shared" si="2"/>
        <v>0</v>
      </c>
      <c r="AF45" s="122"/>
      <c r="AG45" s="122"/>
      <c r="AH45" s="120"/>
      <c r="AI45" s="120">
        <f t="shared" si="0"/>
        <v>0</v>
      </c>
      <c r="AJ45" s="122"/>
      <c r="AK45" s="122"/>
      <c r="AL45" s="120"/>
      <c r="AM45" s="221" t="s">
        <v>508</v>
      </c>
    </row>
    <row r="46" spans="1:39" ht="102.6" customHeight="1" x14ac:dyDescent="0.25">
      <c r="A46" s="218" t="s">
        <v>451</v>
      </c>
      <c r="B46" s="219" t="s">
        <v>42</v>
      </c>
      <c r="C46" s="122" t="s">
        <v>73</v>
      </c>
      <c r="D46" s="160" t="s">
        <v>86</v>
      </c>
      <c r="E46" s="160" t="s">
        <v>86</v>
      </c>
      <c r="F46" s="160" t="s">
        <v>93</v>
      </c>
      <c r="G46" s="122" t="s">
        <v>516</v>
      </c>
      <c r="H46" s="160">
        <v>82121901</v>
      </c>
      <c r="I46" s="160">
        <v>1</v>
      </c>
      <c r="J46" s="160">
        <v>1</v>
      </c>
      <c r="K46" s="160">
        <v>1</v>
      </c>
      <c r="L46" s="160">
        <v>1</v>
      </c>
      <c r="M46" s="160" t="s">
        <v>47</v>
      </c>
      <c r="N46" s="122" t="s">
        <v>48</v>
      </c>
      <c r="O46" s="222">
        <v>0</v>
      </c>
      <c r="P46" s="160">
        <v>0</v>
      </c>
      <c r="Q46" s="160">
        <v>0</v>
      </c>
      <c r="R46" s="160" t="s">
        <v>49</v>
      </c>
      <c r="S46" s="160" t="s">
        <v>50</v>
      </c>
      <c r="T46" s="160" t="s">
        <v>51</v>
      </c>
      <c r="U46" s="160">
        <v>3846666</v>
      </c>
      <c r="V46" s="160" t="s">
        <v>52</v>
      </c>
      <c r="W46" s="160" t="s">
        <v>80</v>
      </c>
      <c r="X46" s="160" t="s">
        <v>427</v>
      </c>
      <c r="Y46" s="163">
        <v>1620000</v>
      </c>
      <c r="Z46" s="163"/>
      <c r="AA46" s="163"/>
      <c r="AB46" s="163">
        <f>+O46+Y46+Z46-AA46</f>
        <v>1620000</v>
      </c>
      <c r="AC46" s="119">
        <v>4522</v>
      </c>
      <c r="AD46" s="120">
        <v>1620000</v>
      </c>
      <c r="AE46" s="121">
        <f t="shared" si="2"/>
        <v>0</v>
      </c>
      <c r="AF46" s="122">
        <v>3822</v>
      </c>
      <c r="AG46" s="157">
        <v>44585</v>
      </c>
      <c r="AH46" s="120">
        <v>1620000</v>
      </c>
      <c r="AI46" s="120">
        <f t="shared" si="0"/>
        <v>0</v>
      </c>
      <c r="AJ46" s="122" t="s">
        <v>573</v>
      </c>
      <c r="AK46" s="122" t="s">
        <v>574</v>
      </c>
      <c r="AL46" s="120">
        <v>1620000</v>
      </c>
      <c r="AM46" s="221" t="s">
        <v>508</v>
      </c>
    </row>
    <row r="47" spans="1:39" ht="113.45" customHeight="1" x14ac:dyDescent="0.25">
      <c r="A47" s="218" t="s">
        <v>451</v>
      </c>
      <c r="B47" s="219" t="s">
        <v>42</v>
      </c>
      <c r="C47" s="122" t="s">
        <v>73</v>
      </c>
      <c r="D47" s="160" t="s">
        <v>86</v>
      </c>
      <c r="E47" s="160" t="s">
        <v>86</v>
      </c>
      <c r="F47" s="160" t="s">
        <v>93</v>
      </c>
      <c r="G47" s="122" t="s">
        <v>517</v>
      </c>
      <c r="H47" s="160">
        <v>82121901</v>
      </c>
      <c r="I47" s="160">
        <v>1</v>
      </c>
      <c r="J47" s="160">
        <v>1</v>
      </c>
      <c r="K47" s="160">
        <v>1</v>
      </c>
      <c r="L47" s="160">
        <v>1</v>
      </c>
      <c r="M47" s="160" t="s">
        <v>47</v>
      </c>
      <c r="N47" s="122" t="s">
        <v>48</v>
      </c>
      <c r="O47" s="222">
        <v>0</v>
      </c>
      <c r="P47" s="160">
        <v>0</v>
      </c>
      <c r="Q47" s="160">
        <v>0</v>
      </c>
      <c r="R47" s="160" t="s">
        <v>49</v>
      </c>
      <c r="S47" s="160" t="s">
        <v>50</v>
      </c>
      <c r="T47" s="160" t="s">
        <v>51</v>
      </c>
      <c r="U47" s="160">
        <v>3846666</v>
      </c>
      <c r="V47" s="160" t="s">
        <v>52</v>
      </c>
      <c r="W47" s="160" t="s">
        <v>80</v>
      </c>
      <c r="X47" s="160" t="s">
        <v>427</v>
      </c>
      <c r="Y47" s="163">
        <v>1620000</v>
      </c>
      <c r="Z47" s="163"/>
      <c r="AA47" s="163"/>
      <c r="AB47" s="163">
        <f>+O47+Y47+Z47-AA47</f>
        <v>1620000</v>
      </c>
      <c r="AC47" s="119">
        <v>4422</v>
      </c>
      <c r="AD47" s="120">
        <v>1620000</v>
      </c>
      <c r="AE47" s="121">
        <f t="shared" si="2"/>
        <v>0</v>
      </c>
      <c r="AF47" s="122">
        <v>3922</v>
      </c>
      <c r="AG47" s="157">
        <v>44585</v>
      </c>
      <c r="AH47" s="120">
        <v>1620000</v>
      </c>
      <c r="AI47" s="120">
        <f t="shared" si="0"/>
        <v>0</v>
      </c>
      <c r="AJ47" s="122" t="s">
        <v>576</v>
      </c>
      <c r="AK47" s="122" t="s">
        <v>575</v>
      </c>
      <c r="AL47" s="120">
        <v>1620000</v>
      </c>
      <c r="AM47" s="221" t="s">
        <v>508</v>
      </c>
    </row>
    <row r="48" spans="1:39" ht="146.25" customHeight="1" x14ac:dyDescent="0.25">
      <c r="A48" s="218" t="s">
        <v>451</v>
      </c>
      <c r="B48" s="219" t="s">
        <v>42</v>
      </c>
      <c r="C48" s="122" t="s">
        <v>73</v>
      </c>
      <c r="D48" s="160" t="s">
        <v>86</v>
      </c>
      <c r="E48" s="160" t="s">
        <v>86</v>
      </c>
      <c r="F48" s="160" t="s">
        <v>93</v>
      </c>
      <c r="G48" s="122" t="s">
        <v>518</v>
      </c>
      <c r="H48" s="160">
        <v>82121901</v>
      </c>
      <c r="I48" s="160">
        <v>1</v>
      </c>
      <c r="J48" s="160">
        <v>1</v>
      </c>
      <c r="K48" s="160">
        <v>1</v>
      </c>
      <c r="L48" s="160">
        <v>1</v>
      </c>
      <c r="M48" s="160" t="s">
        <v>47</v>
      </c>
      <c r="N48" s="122" t="s">
        <v>48</v>
      </c>
      <c r="O48" s="222">
        <v>0</v>
      </c>
      <c r="P48" s="160">
        <v>0</v>
      </c>
      <c r="Q48" s="160">
        <v>0</v>
      </c>
      <c r="R48" s="160" t="s">
        <v>49</v>
      </c>
      <c r="S48" s="160" t="s">
        <v>50</v>
      </c>
      <c r="T48" s="160" t="s">
        <v>51</v>
      </c>
      <c r="U48" s="160">
        <v>3846666</v>
      </c>
      <c r="V48" s="160" t="s">
        <v>52</v>
      </c>
      <c r="W48" s="160" t="s">
        <v>80</v>
      </c>
      <c r="X48" s="160" t="s">
        <v>427</v>
      </c>
      <c r="Y48" s="163">
        <v>12760000</v>
      </c>
      <c r="Z48" s="163"/>
      <c r="AA48" s="163">
        <v>1025357</v>
      </c>
      <c r="AB48" s="163">
        <f>+O48+Y48+Z48-AA48</f>
        <v>11734643</v>
      </c>
      <c r="AC48" s="119">
        <v>4622</v>
      </c>
      <c r="AD48" s="120">
        <f>12760000-1025357</f>
        <v>11734643</v>
      </c>
      <c r="AE48" s="121">
        <f t="shared" si="2"/>
        <v>0</v>
      </c>
      <c r="AF48" s="122" t="s">
        <v>577</v>
      </c>
      <c r="AG48" s="157" t="s">
        <v>578</v>
      </c>
      <c r="AH48" s="120">
        <f>12760000-1025357</f>
        <v>11734643</v>
      </c>
      <c r="AI48" s="120">
        <f t="shared" si="0"/>
        <v>0</v>
      </c>
      <c r="AJ48" s="122" t="s">
        <v>579</v>
      </c>
      <c r="AK48" s="122" t="s">
        <v>580</v>
      </c>
      <c r="AL48" s="120">
        <f>1595000+1595000+1595000+1595000+1595000+1595000+1595000+569643</f>
        <v>11734643</v>
      </c>
      <c r="AM48" s="221" t="s">
        <v>508</v>
      </c>
    </row>
    <row r="49" spans="1:39" ht="157.15" customHeight="1" x14ac:dyDescent="0.25">
      <c r="A49" s="218" t="s">
        <v>451</v>
      </c>
      <c r="B49" s="219" t="s">
        <v>42</v>
      </c>
      <c r="C49" s="122" t="s">
        <v>73</v>
      </c>
      <c r="D49" s="160" t="s">
        <v>86</v>
      </c>
      <c r="E49" s="160" t="s">
        <v>86</v>
      </c>
      <c r="F49" s="160" t="s">
        <v>93</v>
      </c>
      <c r="G49" s="122" t="s">
        <v>106</v>
      </c>
      <c r="H49" s="160" t="s">
        <v>505</v>
      </c>
      <c r="I49" s="160">
        <v>1</v>
      </c>
      <c r="J49" s="160">
        <v>1</v>
      </c>
      <c r="K49" s="160" t="s">
        <v>102</v>
      </c>
      <c r="L49" s="160">
        <v>0</v>
      </c>
      <c r="M49" s="160" t="s">
        <v>47</v>
      </c>
      <c r="N49" s="122" t="s">
        <v>48</v>
      </c>
      <c r="O49" s="222">
        <v>11200000</v>
      </c>
      <c r="P49" s="160">
        <v>0</v>
      </c>
      <c r="Q49" s="160">
        <v>0</v>
      </c>
      <c r="R49" s="160" t="s">
        <v>49</v>
      </c>
      <c r="S49" s="160" t="s">
        <v>50</v>
      </c>
      <c r="T49" s="160" t="s">
        <v>51</v>
      </c>
      <c r="U49" s="160">
        <v>3846666</v>
      </c>
      <c r="V49" s="160" t="s">
        <v>52</v>
      </c>
      <c r="W49" s="160" t="s">
        <v>76</v>
      </c>
      <c r="X49" s="160" t="s">
        <v>427</v>
      </c>
      <c r="Y49" s="163"/>
      <c r="Z49" s="163"/>
      <c r="AA49" s="163">
        <v>482000</v>
      </c>
      <c r="AB49" s="163">
        <f t="shared" si="1"/>
        <v>10718000</v>
      </c>
      <c r="AC49" s="119">
        <v>2622</v>
      </c>
      <c r="AD49" s="120">
        <v>10718000</v>
      </c>
      <c r="AE49" s="121">
        <f t="shared" si="2"/>
        <v>0</v>
      </c>
      <c r="AF49" s="122">
        <v>1522</v>
      </c>
      <c r="AG49" s="157">
        <v>44579</v>
      </c>
      <c r="AH49" s="120">
        <v>10718000</v>
      </c>
      <c r="AI49" s="120">
        <f t="shared" si="0"/>
        <v>0</v>
      </c>
      <c r="AJ49" s="122" t="s">
        <v>582</v>
      </c>
      <c r="AK49" s="122" t="s">
        <v>581</v>
      </c>
      <c r="AL49" s="120">
        <f>466000+932000+932000+932000+932000+932000+932000+932000+932000+932000+932000+932000</f>
        <v>10718000</v>
      </c>
      <c r="AM49" s="221" t="s">
        <v>508</v>
      </c>
    </row>
    <row r="50" spans="1:39" ht="113.45" customHeight="1" x14ac:dyDescent="0.25">
      <c r="A50" s="218" t="s">
        <v>451</v>
      </c>
      <c r="B50" s="219" t="s">
        <v>42</v>
      </c>
      <c r="C50" s="122" t="s">
        <v>73</v>
      </c>
      <c r="D50" s="160" t="s">
        <v>86</v>
      </c>
      <c r="E50" s="160" t="s">
        <v>86</v>
      </c>
      <c r="F50" s="160" t="s">
        <v>93</v>
      </c>
      <c r="G50" s="122" t="s">
        <v>778</v>
      </c>
      <c r="H50" s="160">
        <v>55121734</v>
      </c>
      <c r="I50" s="160" t="s">
        <v>781</v>
      </c>
      <c r="J50" s="160" t="s">
        <v>781</v>
      </c>
      <c r="K50" s="160" t="s">
        <v>644</v>
      </c>
      <c r="L50" s="160">
        <v>1</v>
      </c>
      <c r="M50" s="160" t="s">
        <v>424</v>
      </c>
      <c r="N50" s="122" t="s">
        <v>48</v>
      </c>
      <c r="O50" s="222">
        <v>25000000</v>
      </c>
      <c r="P50" s="160">
        <v>0</v>
      </c>
      <c r="Q50" s="160">
        <v>0</v>
      </c>
      <c r="R50" s="160" t="s">
        <v>49</v>
      </c>
      <c r="S50" s="160" t="s">
        <v>50</v>
      </c>
      <c r="T50" s="160" t="s">
        <v>51</v>
      </c>
      <c r="U50" s="160">
        <v>3846666</v>
      </c>
      <c r="V50" s="160" t="s">
        <v>52</v>
      </c>
      <c r="W50" s="160" t="s">
        <v>91</v>
      </c>
      <c r="X50" s="160" t="s">
        <v>427</v>
      </c>
      <c r="Y50" s="163"/>
      <c r="Z50" s="163">
        <v>5853800</v>
      </c>
      <c r="AA50" s="163">
        <f>20000000+400000</f>
        <v>20400000</v>
      </c>
      <c r="AB50" s="163">
        <f t="shared" si="1"/>
        <v>10453800</v>
      </c>
      <c r="AC50" s="119">
        <v>29222</v>
      </c>
      <c r="AD50" s="120">
        <f>10453800-27615</f>
        <v>10426185</v>
      </c>
      <c r="AE50" s="121">
        <f t="shared" si="2"/>
        <v>27615</v>
      </c>
      <c r="AF50" s="122">
        <v>31522</v>
      </c>
      <c r="AG50" s="157">
        <v>44866</v>
      </c>
      <c r="AH50" s="120">
        <f>10453800-27615</f>
        <v>10426185</v>
      </c>
      <c r="AI50" s="120">
        <f t="shared" si="0"/>
        <v>27615</v>
      </c>
      <c r="AJ50" s="122" t="s">
        <v>824</v>
      </c>
      <c r="AK50" s="122" t="s">
        <v>721</v>
      </c>
      <c r="AL50" s="120">
        <f>4212600+6213585</f>
        <v>10426185</v>
      </c>
      <c r="AM50" s="221" t="s">
        <v>782</v>
      </c>
    </row>
    <row r="51" spans="1:39" ht="196.5" customHeight="1" x14ac:dyDescent="0.25">
      <c r="A51" s="218" t="s">
        <v>451</v>
      </c>
      <c r="B51" s="219" t="s">
        <v>42</v>
      </c>
      <c r="C51" s="122" t="s">
        <v>73</v>
      </c>
      <c r="D51" s="160" t="s">
        <v>86</v>
      </c>
      <c r="E51" s="160" t="s">
        <v>86</v>
      </c>
      <c r="F51" s="160" t="s">
        <v>93</v>
      </c>
      <c r="G51" s="122" t="s">
        <v>779</v>
      </c>
      <c r="H51" s="160" t="s">
        <v>780</v>
      </c>
      <c r="I51" s="160">
        <v>10</v>
      </c>
      <c r="J51" s="160">
        <v>10</v>
      </c>
      <c r="K51" s="160">
        <v>2</v>
      </c>
      <c r="L51" s="160">
        <v>1</v>
      </c>
      <c r="M51" s="160" t="s">
        <v>424</v>
      </c>
      <c r="N51" s="122" t="s">
        <v>48</v>
      </c>
      <c r="O51" s="222">
        <v>0</v>
      </c>
      <c r="P51" s="160">
        <v>0</v>
      </c>
      <c r="Q51" s="160">
        <v>0</v>
      </c>
      <c r="R51" s="160" t="s">
        <v>49</v>
      </c>
      <c r="S51" s="160" t="s">
        <v>50</v>
      </c>
      <c r="T51" s="160" t="s">
        <v>51</v>
      </c>
      <c r="U51" s="160">
        <v>3846666</v>
      </c>
      <c r="V51" s="160" t="s">
        <v>52</v>
      </c>
      <c r="W51" s="160" t="s">
        <v>91</v>
      </c>
      <c r="X51" s="160" t="s">
        <v>427</v>
      </c>
      <c r="Y51" s="163">
        <v>400000</v>
      </c>
      <c r="Z51" s="163"/>
      <c r="AA51" s="163">
        <v>300000</v>
      </c>
      <c r="AB51" s="163">
        <f t="shared" si="1"/>
        <v>100000</v>
      </c>
      <c r="AC51" s="119"/>
      <c r="AD51" s="120"/>
      <c r="AE51" s="121">
        <f>+AB51-AD51</f>
        <v>100000</v>
      </c>
      <c r="AF51" s="122"/>
      <c r="AG51" s="122"/>
      <c r="AH51" s="120"/>
      <c r="AI51" s="120">
        <f>+AB51-AH51</f>
        <v>100000</v>
      </c>
      <c r="AJ51" s="122"/>
      <c r="AK51" s="122"/>
      <c r="AL51" s="120"/>
      <c r="AM51" s="221" t="s">
        <v>755</v>
      </c>
    </row>
    <row r="52" spans="1:39" ht="113.45" customHeight="1" x14ac:dyDescent="0.25">
      <c r="A52" s="218" t="s">
        <v>451</v>
      </c>
      <c r="B52" s="219" t="s">
        <v>42</v>
      </c>
      <c r="C52" s="122" t="s">
        <v>73</v>
      </c>
      <c r="D52" s="160" t="s">
        <v>86</v>
      </c>
      <c r="E52" s="160" t="s">
        <v>86</v>
      </c>
      <c r="F52" s="160" t="s">
        <v>93</v>
      </c>
      <c r="G52" s="122" t="s">
        <v>107</v>
      </c>
      <c r="H52" s="160">
        <v>82121801</v>
      </c>
      <c r="I52" s="160" t="s">
        <v>749</v>
      </c>
      <c r="J52" s="160" t="s">
        <v>749</v>
      </c>
      <c r="K52" s="160" t="s">
        <v>750</v>
      </c>
      <c r="L52" s="160">
        <v>0</v>
      </c>
      <c r="M52" s="160" t="s">
        <v>47</v>
      </c>
      <c r="N52" s="122" t="s">
        <v>48</v>
      </c>
      <c r="O52" s="222">
        <v>700000</v>
      </c>
      <c r="P52" s="160">
        <v>0</v>
      </c>
      <c r="Q52" s="160">
        <v>0</v>
      </c>
      <c r="R52" s="160" t="s">
        <v>49</v>
      </c>
      <c r="S52" s="160" t="s">
        <v>50</v>
      </c>
      <c r="T52" s="160" t="s">
        <v>51</v>
      </c>
      <c r="U52" s="160">
        <v>3846666</v>
      </c>
      <c r="V52" s="160" t="s">
        <v>52</v>
      </c>
      <c r="W52" s="160" t="s">
        <v>91</v>
      </c>
      <c r="X52" s="160" t="s">
        <v>427</v>
      </c>
      <c r="Y52" s="163"/>
      <c r="Z52" s="163">
        <v>300000</v>
      </c>
      <c r="AA52" s="163">
        <v>100000</v>
      </c>
      <c r="AB52" s="163">
        <f t="shared" si="1"/>
        <v>900000</v>
      </c>
      <c r="AC52" s="119" t="s">
        <v>869</v>
      </c>
      <c r="AD52" s="120">
        <f>600000+300000</f>
        <v>900000</v>
      </c>
      <c r="AE52" s="121">
        <f t="shared" si="2"/>
        <v>0</v>
      </c>
      <c r="AF52" s="122" t="s">
        <v>872</v>
      </c>
      <c r="AG52" s="157" t="s">
        <v>873</v>
      </c>
      <c r="AH52" s="120">
        <f>600000+300000</f>
        <v>900000</v>
      </c>
      <c r="AI52" s="120">
        <f t="shared" si="0"/>
        <v>0</v>
      </c>
      <c r="AJ52" s="122" t="s">
        <v>774</v>
      </c>
      <c r="AK52" s="122" t="s">
        <v>775</v>
      </c>
      <c r="AL52" s="120">
        <f>60000+540000+300000</f>
        <v>900000</v>
      </c>
      <c r="AM52" s="221" t="s">
        <v>752</v>
      </c>
    </row>
    <row r="53" spans="1:39" ht="141.75" customHeight="1" x14ac:dyDescent="0.25">
      <c r="A53" s="218" t="s">
        <v>451</v>
      </c>
      <c r="B53" s="219" t="s">
        <v>42</v>
      </c>
      <c r="C53" s="122" t="s">
        <v>73</v>
      </c>
      <c r="D53" s="160" t="s">
        <v>86</v>
      </c>
      <c r="E53" s="160" t="s">
        <v>86</v>
      </c>
      <c r="F53" s="160" t="s">
        <v>93</v>
      </c>
      <c r="G53" s="122" t="s">
        <v>108</v>
      </c>
      <c r="H53" s="160" t="s">
        <v>691</v>
      </c>
      <c r="I53" s="160" t="s">
        <v>692</v>
      </c>
      <c r="J53" s="160" t="s">
        <v>692</v>
      </c>
      <c r="K53" s="160" t="s">
        <v>693</v>
      </c>
      <c r="L53" s="160">
        <v>1</v>
      </c>
      <c r="M53" s="160" t="s">
        <v>424</v>
      </c>
      <c r="N53" s="122" t="s">
        <v>48</v>
      </c>
      <c r="O53" s="222">
        <v>6000000</v>
      </c>
      <c r="P53" s="160">
        <v>0</v>
      </c>
      <c r="Q53" s="160">
        <v>0</v>
      </c>
      <c r="R53" s="160" t="s">
        <v>49</v>
      </c>
      <c r="S53" s="160" t="s">
        <v>50</v>
      </c>
      <c r="T53" s="160" t="s">
        <v>51</v>
      </c>
      <c r="U53" s="160">
        <v>3846666</v>
      </c>
      <c r="V53" s="160" t="s">
        <v>52</v>
      </c>
      <c r="W53" s="160" t="s">
        <v>76</v>
      </c>
      <c r="X53" s="160" t="s">
        <v>427</v>
      </c>
      <c r="Y53" s="163"/>
      <c r="Z53" s="163"/>
      <c r="AA53" s="163">
        <v>5853800</v>
      </c>
      <c r="AB53" s="163">
        <f t="shared" si="1"/>
        <v>146200</v>
      </c>
      <c r="AC53" s="119">
        <v>18722</v>
      </c>
      <c r="AD53" s="120">
        <f>623560-477360</f>
        <v>146200</v>
      </c>
      <c r="AE53" s="121">
        <f>+AB53-AD53</f>
        <v>0</v>
      </c>
      <c r="AF53" s="122">
        <v>22722</v>
      </c>
      <c r="AG53" s="157">
        <v>44777</v>
      </c>
      <c r="AH53" s="120">
        <v>146200</v>
      </c>
      <c r="AI53" s="120">
        <f t="shared" si="0"/>
        <v>0</v>
      </c>
      <c r="AJ53" s="122" t="s">
        <v>720</v>
      </c>
      <c r="AK53" s="122" t="s">
        <v>719</v>
      </c>
      <c r="AL53" s="120">
        <v>146200</v>
      </c>
      <c r="AM53" s="221" t="s">
        <v>655</v>
      </c>
    </row>
    <row r="54" spans="1:39" ht="113.45" customHeight="1" x14ac:dyDescent="0.25">
      <c r="A54" s="218" t="s">
        <v>452</v>
      </c>
      <c r="B54" s="219" t="s">
        <v>42</v>
      </c>
      <c r="C54" s="122" t="s">
        <v>109</v>
      </c>
      <c r="D54" s="160" t="s">
        <v>44</v>
      </c>
      <c r="E54" s="160" t="s">
        <v>66</v>
      </c>
      <c r="F54" s="160" t="s">
        <v>110</v>
      </c>
      <c r="G54" s="122" t="s">
        <v>55</v>
      </c>
      <c r="H54" s="160" t="s">
        <v>56</v>
      </c>
      <c r="I54" s="160" t="s">
        <v>56</v>
      </c>
      <c r="J54" s="160" t="s">
        <v>56</v>
      </c>
      <c r="K54" s="160" t="s">
        <v>56</v>
      </c>
      <c r="L54" s="160" t="s">
        <v>56</v>
      </c>
      <c r="M54" s="160" t="s">
        <v>57</v>
      </c>
      <c r="N54" s="122" t="s">
        <v>48</v>
      </c>
      <c r="O54" s="222">
        <v>2468110</v>
      </c>
      <c r="P54" s="160">
        <v>0</v>
      </c>
      <c r="Q54" s="160">
        <v>0</v>
      </c>
      <c r="R54" s="160" t="s">
        <v>49</v>
      </c>
      <c r="S54" s="160" t="s">
        <v>50</v>
      </c>
      <c r="T54" s="160" t="s">
        <v>51</v>
      </c>
      <c r="U54" s="160">
        <v>3846666</v>
      </c>
      <c r="V54" s="160" t="s">
        <v>52</v>
      </c>
      <c r="W54" s="160" t="s">
        <v>58</v>
      </c>
      <c r="X54" s="160" t="s">
        <v>56</v>
      </c>
      <c r="Y54" s="163"/>
      <c r="Z54" s="163">
        <v>3112298</v>
      </c>
      <c r="AA54" s="163">
        <v>3076360</v>
      </c>
      <c r="AB54" s="163">
        <f t="shared" si="1"/>
        <v>2504048</v>
      </c>
      <c r="AC54" s="119" t="s">
        <v>700</v>
      </c>
      <c r="AD54" s="120">
        <f>230588+1037646+99084+99084+230588+807058</f>
        <v>2504048</v>
      </c>
      <c r="AE54" s="121">
        <f t="shared" si="2"/>
        <v>0</v>
      </c>
      <c r="AF54" s="122" t="s">
        <v>701</v>
      </c>
      <c r="AG54" s="157" t="s">
        <v>702</v>
      </c>
      <c r="AH54" s="120">
        <f>230588+1037646+99084+99084+230588+807058</f>
        <v>2504048</v>
      </c>
      <c r="AI54" s="120">
        <f t="shared" si="0"/>
        <v>0</v>
      </c>
      <c r="AJ54" s="122" t="s">
        <v>773</v>
      </c>
      <c r="AK54" s="122" t="s">
        <v>652</v>
      </c>
      <c r="AL54" s="170">
        <f>230588+1037646+99084+99084+230588+807058</f>
        <v>2504048</v>
      </c>
      <c r="AM54" s="221" t="s">
        <v>685</v>
      </c>
    </row>
    <row r="55" spans="1:39" ht="113.45" customHeight="1" x14ac:dyDescent="0.25">
      <c r="A55" s="218" t="s">
        <v>452</v>
      </c>
      <c r="B55" s="219" t="s">
        <v>42</v>
      </c>
      <c r="C55" s="122" t="s">
        <v>109</v>
      </c>
      <c r="D55" s="160" t="s">
        <v>44</v>
      </c>
      <c r="E55" s="160" t="s">
        <v>66</v>
      </c>
      <c r="F55" s="160" t="s">
        <v>110</v>
      </c>
      <c r="G55" s="122" t="s">
        <v>59</v>
      </c>
      <c r="H55" s="160" t="s">
        <v>56</v>
      </c>
      <c r="I55" s="160" t="s">
        <v>56</v>
      </c>
      <c r="J55" s="160" t="s">
        <v>56</v>
      </c>
      <c r="K55" s="160" t="s">
        <v>56</v>
      </c>
      <c r="L55" s="160" t="s">
        <v>56</v>
      </c>
      <c r="M55" s="160" t="s">
        <v>57</v>
      </c>
      <c r="N55" s="122" t="s">
        <v>48</v>
      </c>
      <c r="O55" s="222">
        <v>480000</v>
      </c>
      <c r="P55" s="160">
        <v>0</v>
      </c>
      <c r="Q55" s="160">
        <v>0</v>
      </c>
      <c r="R55" s="160" t="s">
        <v>49</v>
      </c>
      <c r="S55" s="160" t="s">
        <v>50</v>
      </c>
      <c r="T55" s="160" t="s">
        <v>51</v>
      </c>
      <c r="U55" s="160">
        <v>3846666</v>
      </c>
      <c r="V55" s="160" t="s">
        <v>52</v>
      </c>
      <c r="W55" s="160" t="s">
        <v>60</v>
      </c>
      <c r="X55" s="160" t="s">
        <v>56</v>
      </c>
      <c r="Y55" s="163"/>
      <c r="Z55" s="163">
        <v>18000</v>
      </c>
      <c r="AA55" s="163">
        <v>360000</v>
      </c>
      <c r="AB55" s="163">
        <f t="shared" si="1"/>
        <v>138000</v>
      </c>
      <c r="AC55" s="119" t="s">
        <v>654</v>
      </c>
      <c r="AD55" s="120">
        <f>120000+6000+12000</f>
        <v>138000</v>
      </c>
      <c r="AE55" s="121">
        <f t="shared" si="2"/>
        <v>0</v>
      </c>
      <c r="AF55" s="122" t="s">
        <v>672</v>
      </c>
      <c r="AG55" s="157" t="s">
        <v>673</v>
      </c>
      <c r="AH55" s="120">
        <f>120000+6000+12000</f>
        <v>138000</v>
      </c>
      <c r="AI55" s="120">
        <f t="shared" si="0"/>
        <v>0</v>
      </c>
      <c r="AJ55" s="122" t="s">
        <v>674</v>
      </c>
      <c r="AK55" s="122" t="s">
        <v>653</v>
      </c>
      <c r="AL55" s="120">
        <f>120000+6000+12000</f>
        <v>138000</v>
      </c>
      <c r="AM55" s="221" t="s">
        <v>685</v>
      </c>
    </row>
    <row r="56" spans="1:39" ht="210" customHeight="1" x14ac:dyDescent="0.25">
      <c r="A56" s="218" t="s">
        <v>452</v>
      </c>
      <c r="B56" s="219" t="s">
        <v>42</v>
      </c>
      <c r="C56" s="122" t="s">
        <v>109</v>
      </c>
      <c r="D56" s="160" t="s">
        <v>44</v>
      </c>
      <c r="E56" s="160" t="s">
        <v>66</v>
      </c>
      <c r="F56" s="160" t="s">
        <v>110</v>
      </c>
      <c r="G56" s="122" t="s">
        <v>734</v>
      </c>
      <c r="H56" s="160">
        <v>78111502</v>
      </c>
      <c r="I56" s="160" t="s">
        <v>514</v>
      </c>
      <c r="J56" s="160" t="s">
        <v>514</v>
      </c>
      <c r="K56" s="160" t="s">
        <v>515</v>
      </c>
      <c r="L56" s="160">
        <v>1</v>
      </c>
      <c r="M56" s="160" t="s">
        <v>47</v>
      </c>
      <c r="N56" s="122" t="s">
        <v>48</v>
      </c>
      <c r="O56" s="222">
        <v>3200000</v>
      </c>
      <c r="P56" s="160">
        <v>0</v>
      </c>
      <c r="Q56" s="160">
        <v>0</v>
      </c>
      <c r="R56" s="160" t="s">
        <v>49</v>
      </c>
      <c r="S56" s="160" t="s">
        <v>50</v>
      </c>
      <c r="T56" s="160" t="s">
        <v>51</v>
      </c>
      <c r="U56" s="160">
        <v>3846666</v>
      </c>
      <c r="V56" s="160" t="s">
        <v>52</v>
      </c>
      <c r="W56" s="160" t="s">
        <v>61</v>
      </c>
      <c r="X56" s="160" t="s">
        <v>62</v>
      </c>
      <c r="Y56" s="163"/>
      <c r="Z56" s="163"/>
      <c r="AA56" s="163"/>
      <c r="AB56" s="163">
        <f t="shared" si="1"/>
        <v>3200000</v>
      </c>
      <c r="AC56" s="119" t="s">
        <v>520</v>
      </c>
      <c r="AD56" s="120">
        <f>3200000-3200000+3200000</f>
        <v>3200000</v>
      </c>
      <c r="AE56" s="121">
        <f t="shared" si="2"/>
        <v>0</v>
      </c>
      <c r="AF56" s="122">
        <v>4722</v>
      </c>
      <c r="AG56" s="157">
        <v>44585</v>
      </c>
      <c r="AH56" s="120">
        <v>3200000</v>
      </c>
      <c r="AI56" s="120">
        <f t="shared" si="0"/>
        <v>0</v>
      </c>
      <c r="AJ56" s="122" t="s">
        <v>534</v>
      </c>
      <c r="AK56" s="122" t="s">
        <v>535</v>
      </c>
      <c r="AL56" s="120">
        <f>1612477+424935+845885+316703</f>
        <v>3200000</v>
      </c>
      <c r="AM56" s="221" t="s">
        <v>508</v>
      </c>
    </row>
    <row r="57" spans="1:39" ht="113.45" customHeight="1" x14ac:dyDescent="0.25">
      <c r="A57" s="218" t="s">
        <v>452</v>
      </c>
      <c r="B57" s="219" t="s">
        <v>42</v>
      </c>
      <c r="C57" s="122" t="s">
        <v>109</v>
      </c>
      <c r="D57" s="160" t="s">
        <v>44</v>
      </c>
      <c r="E57" s="160" t="s">
        <v>66</v>
      </c>
      <c r="F57" s="160" t="s">
        <v>110</v>
      </c>
      <c r="G57" s="122" t="s">
        <v>444</v>
      </c>
      <c r="H57" s="160">
        <v>80111600</v>
      </c>
      <c r="I57" s="160">
        <v>1</v>
      </c>
      <c r="J57" s="160">
        <v>1</v>
      </c>
      <c r="K57" s="160">
        <v>11</v>
      </c>
      <c r="L57" s="160">
        <v>1</v>
      </c>
      <c r="M57" s="160" t="s">
        <v>47</v>
      </c>
      <c r="N57" s="122" t="s">
        <v>48</v>
      </c>
      <c r="O57" s="222">
        <f>3031580*11</f>
        <v>33347380</v>
      </c>
      <c r="P57" s="160">
        <v>0</v>
      </c>
      <c r="Q57" s="160">
        <v>0</v>
      </c>
      <c r="R57" s="160" t="s">
        <v>49</v>
      </c>
      <c r="S57" s="160" t="s">
        <v>50</v>
      </c>
      <c r="T57" s="160" t="s">
        <v>51</v>
      </c>
      <c r="U57" s="160">
        <v>3846666</v>
      </c>
      <c r="V57" s="160" t="s">
        <v>52</v>
      </c>
      <c r="W57" s="160" t="s">
        <v>53</v>
      </c>
      <c r="X57" s="160" t="s">
        <v>68</v>
      </c>
      <c r="Y57" s="163"/>
      <c r="Z57" s="163"/>
      <c r="AA57" s="163"/>
      <c r="AB57" s="163">
        <f t="shared" si="1"/>
        <v>33347380</v>
      </c>
      <c r="AC57" s="119">
        <v>2522</v>
      </c>
      <c r="AD57" s="121">
        <v>33347380</v>
      </c>
      <c r="AE57" s="121">
        <f t="shared" si="2"/>
        <v>0</v>
      </c>
      <c r="AF57" s="122">
        <v>2722</v>
      </c>
      <c r="AG57" s="157">
        <v>44582</v>
      </c>
      <c r="AH57" s="120">
        <v>33347380</v>
      </c>
      <c r="AI57" s="120">
        <f t="shared" si="0"/>
        <v>0</v>
      </c>
      <c r="AJ57" s="122" t="s">
        <v>583</v>
      </c>
      <c r="AK57" s="122" t="s">
        <v>584</v>
      </c>
      <c r="AL57" s="120">
        <f>3031580+3031580+3031580+3031580+3031580+3031580+3031580+3031580+3031580+3031580+3031580</f>
        <v>33347380</v>
      </c>
      <c r="AM57" s="221"/>
    </row>
    <row r="58" spans="1:39" ht="113.45" customHeight="1" x14ac:dyDescent="0.25">
      <c r="A58" s="218" t="s">
        <v>452</v>
      </c>
      <c r="B58" s="219" t="s">
        <v>42</v>
      </c>
      <c r="C58" s="122" t="s">
        <v>109</v>
      </c>
      <c r="D58" s="160" t="s">
        <v>44</v>
      </c>
      <c r="E58" s="160" t="s">
        <v>66</v>
      </c>
      <c r="F58" s="122" t="s">
        <v>425</v>
      </c>
      <c r="G58" s="122" t="s">
        <v>445</v>
      </c>
      <c r="H58" s="160">
        <v>80111600</v>
      </c>
      <c r="I58" s="160">
        <v>1</v>
      </c>
      <c r="J58" s="160">
        <v>1</v>
      </c>
      <c r="K58" s="160">
        <v>11</v>
      </c>
      <c r="L58" s="160">
        <v>1</v>
      </c>
      <c r="M58" s="160" t="s">
        <v>47</v>
      </c>
      <c r="N58" s="122" t="s">
        <v>48</v>
      </c>
      <c r="O58" s="222">
        <f>3130298*11</f>
        <v>34433278</v>
      </c>
      <c r="P58" s="160">
        <v>0</v>
      </c>
      <c r="Q58" s="160">
        <v>0</v>
      </c>
      <c r="R58" s="160" t="s">
        <v>49</v>
      </c>
      <c r="S58" s="160" t="s">
        <v>50</v>
      </c>
      <c r="T58" s="160" t="s">
        <v>51</v>
      </c>
      <c r="U58" s="160">
        <v>3846666</v>
      </c>
      <c r="V58" s="160" t="s">
        <v>52</v>
      </c>
      <c r="W58" s="160" t="s">
        <v>53</v>
      </c>
      <c r="X58" s="160" t="s">
        <v>113</v>
      </c>
      <c r="Y58" s="163"/>
      <c r="Z58" s="163"/>
      <c r="AA58" s="163">
        <v>3130298</v>
      </c>
      <c r="AB58" s="163">
        <f t="shared" si="1"/>
        <v>31302980</v>
      </c>
      <c r="AC58" s="119">
        <v>2022</v>
      </c>
      <c r="AD58" s="120">
        <f>34433278-3130298-1000</f>
        <v>31301980</v>
      </c>
      <c r="AE58" s="121">
        <f t="shared" si="2"/>
        <v>1000</v>
      </c>
      <c r="AF58" s="122">
        <v>5522</v>
      </c>
      <c r="AG58" s="157">
        <v>44586</v>
      </c>
      <c r="AH58" s="120">
        <f>31302980-1000</f>
        <v>31301980</v>
      </c>
      <c r="AI58" s="120">
        <f t="shared" si="0"/>
        <v>1000</v>
      </c>
      <c r="AJ58" s="122" t="s">
        <v>585</v>
      </c>
      <c r="AK58" s="122" t="s">
        <v>586</v>
      </c>
      <c r="AL58" s="120">
        <f>3130198+3130198+3130198+3130198+3130198+3130198+3130198+3130198+3130198+3130198</f>
        <v>31301980</v>
      </c>
      <c r="AM58" s="221" t="s">
        <v>508</v>
      </c>
    </row>
    <row r="59" spans="1:39" ht="113.45" customHeight="1" x14ac:dyDescent="0.25">
      <c r="A59" s="218" t="s">
        <v>452</v>
      </c>
      <c r="B59" s="219" t="s">
        <v>42</v>
      </c>
      <c r="C59" s="122" t="s">
        <v>109</v>
      </c>
      <c r="D59" s="160" t="s">
        <v>44</v>
      </c>
      <c r="E59" s="160" t="s">
        <v>66</v>
      </c>
      <c r="F59" s="160" t="s">
        <v>114</v>
      </c>
      <c r="G59" s="122" t="s">
        <v>446</v>
      </c>
      <c r="H59" s="160">
        <v>80111600</v>
      </c>
      <c r="I59" s="160">
        <v>1</v>
      </c>
      <c r="J59" s="160">
        <v>1</v>
      </c>
      <c r="K59" s="160">
        <v>11</v>
      </c>
      <c r="L59" s="160">
        <v>1</v>
      </c>
      <c r="M59" s="160" t="s">
        <v>47</v>
      </c>
      <c r="N59" s="122" t="s">
        <v>48</v>
      </c>
      <c r="O59" s="222">
        <f>1800000*11</f>
        <v>19800000</v>
      </c>
      <c r="P59" s="160">
        <v>0</v>
      </c>
      <c r="Q59" s="160">
        <v>0</v>
      </c>
      <c r="R59" s="160" t="s">
        <v>49</v>
      </c>
      <c r="S59" s="160" t="s">
        <v>50</v>
      </c>
      <c r="T59" s="160" t="s">
        <v>51</v>
      </c>
      <c r="U59" s="160">
        <v>3846666</v>
      </c>
      <c r="V59" s="160" t="s">
        <v>52</v>
      </c>
      <c r="W59" s="160" t="s">
        <v>80</v>
      </c>
      <c r="X59" s="160" t="s">
        <v>68</v>
      </c>
      <c r="Y59" s="163"/>
      <c r="Z59" s="163"/>
      <c r="AA59" s="163"/>
      <c r="AB59" s="163">
        <f t="shared" si="1"/>
        <v>19800000</v>
      </c>
      <c r="AC59" s="119">
        <v>4822</v>
      </c>
      <c r="AD59" s="120">
        <v>19756341</v>
      </c>
      <c r="AE59" s="121">
        <f t="shared" si="2"/>
        <v>43659</v>
      </c>
      <c r="AF59" s="122">
        <v>5422</v>
      </c>
      <c r="AG59" s="157">
        <v>44586</v>
      </c>
      <c r="AH59" s="120">
        <v>19756341</v>
      </c>
      <c r="AI59" s="120">
        <f t="shared" si="0"/>
        <v>43659</v>
      </c>
      <c r="AJ59" s="122" t="s">
        <v>587</v>
      </c>
      <c r="AK59" s="122" t="s">
        <v>588</v>
      </c>
      <c r="AL59" s="120">
        <f>1796031+1796031+1796031+1796031+1796031+1796031+1796031+1796031+1796031+1796031+1796031</f>
        <v>19756341</v>
      </c>
      <c r="AM59" s="221"/>
    </row>
    <row r="60" spans="1:39" ht="113.45" customHeight="1" x14ac:dyDescent="0.25">
      <c r="A60" s="218" t="s">
        <v>452</v>
      </c>
      <c r="B60" s="219" t="s">
        <v>42</v>
      </c>
      <c r="C60" s="122" t="s">
        <v>109</v>
      </c>
      <c r="D60" s="160" t="s">
        <v>44</v>
      </c>
      <c r="E60" s="160" t="s">
        <v>66</v>
      </c>
      <c r="F60" s="160" t="s">
        <v>114</v>
      </c>
      <c r="G60" s="122" t="s">
        <v>447</v>
      </c>
      <c r="H60" s="160">
        <v>80111600</v>
      </c>
      <c r="I60" s="160">
        <v>1</v>
      </c>
      <c r="J60" s="160">
        <v>1</v>
      </c>
      <c r="K60" s="160">
        <v>11</v>
      </c>
      <c r="L60" s="160">
        <v>1</v>
      </c>
      <c r="M60" s="160" t="s">
        <v>47</v>
      </c>
      <c r="N60" s="122" t="s">
        <v>48</v>
      </c>
      <c r="O60" s="222">
        <f>3130298*11</f>
        <v>34433278</v>
      </c>
      <c r="P60" s="160">
        <v>0</v>
      </c>
      <c r="Q60" s="160">
        <v>0</v>
      </c>
      <c r="R60" s="160" t="s">
        <v>49</v>
      </c>
      <c r="S60" s="160" t="s">
        <v>50</v>
      </c>
      <c r="T60" s="160" t="s">
        <v>51</v>
      </c>
      <c r="U60" s="160">
        <v>3846666</v>
      </c>
      <c r="V60" s="160" t="s">
        <v>52</v>
      </c>
      <c r="W60" s="160" t="s">
        <v>53</v>
      </c>
      <c r="X60" s="160" t="s">
        <v>68</v>
      </c>
      <c r="Y60" s="163"/>
      <c r="Z60" s="163"/>
      <c r="AA60" s="163"/>
      <c r="AB60" s="163">
        <f t="shared" si="1"/>
        <v>34433278</v>
      </c>
      <c r="AC60" s="119">
        <v>2422</v>
      </c>
      <c r="AD60" s="120">
        <v>34433278</v>
      </c>
      <c r="AE60" s="121">
        <f t="shared" si="2"/>
        <v>0</v>
      </c>
      <c r="AF60" s="122">
        <v>3422</v>
      </c>
      <c r="AG60" s="157">
        <v>44586</v>
      </c>
      <c r="AH60" s="120">
        <v>34433278</v>
      </c>
      <c r="AI60" s="120">
        <f t="shared" si="0"/>
        <v>0</v>
      </c>
      <c r="AJ60" s="122" t="s">
        <v>589</v>
      </c>
      <c r="AK60" s="122" t="s">
        <v>703</v>
      </c>
      <c r="AL60" s="120">
        <f>3130298+3130298+3130298+104343+3025955+3130298+3130298+3130298+3130298+3130298+3130298+3130298</f>
        <v>34433278</v>
      </c>
      <c r="AM60" s="221"/>
    </row>
    <row r="61" spans="1:39" ht="113.45" customHeight="1" x14ac:dyDescent="0.25">
      <c r="A61" s="218" t="s">
        <v>452</v>
      </c>
      <c r="B61" s="219" t="s">
        <v>42</v>
      </c>
      <c r="C61" s="122" t="s">
        <v>109</v>
      </c>
      <c r="D61" s="160" t="s">
        <v>44</v>
      </c>
      <c r="E61" s="160" t="s">
        <v>66</v>
      </c>
      <c r="F61" s="160" t="s">
        <v>114</v>
      </c>
      <c r="G61" s="122" t="s">
        <v>55</v>
      </c>
      <c r="H61" s="160" t="s">
        <v>56</v>
      </c>
      <c r="I61" s="160" t="s">
        <v>56</v>
      </c>
      <c r="J61" s="160" t="s">
        <v>56</v>
      </c>
      <c r="K61" s="160" t="s">
        <v>56</v>
      </c>
      <c r="L61" s="160" t="s">
        <v>56</v>
      </c>
      <c r="M61" s="160" t="s">
        <v>57</v>
      </c>
      <c r="N61" s="122" t="s">
        <v>48</v>
      </c>
      <c r="O61" s="222">
        <v>7273500</v>
      </c>
      <c r="P61" s="160">
        <v>0</v>
      </c>
      <c r="Q61" s="160">
        <v>0</v>
      </c>
      <c r="R61" s="160" t="s">
        <v>49</v>
      </c>
      <c r="S61" s="160" t="s">
        <v>50</v>
      </c>
      <c r="T61" s="160" t="s">
        <v>51</v>
      </c>
      <c r="U61" s="160">
        <v>3846666</v>
      </c>
      <c r="V61" s="160" t="s">
        <v>52</v>
      </c>
      <c r="W61" s="160" t="s">
        <v>58</v>
      </c>
      <c r="X61" s="160" t="s">
        <v>56</v>
      </c>
      <c r="Y61" s="163"/>
      <c r="Z61" s="163">
        <v>3076360</v>
      </c>
      <c r="AA61" s="163">
        <v>150000</v>
      </c>
      <c r="AB61" s="163">
        <f t="shared" si="1"/>
        <v>10199860</v>
      </c>
      <c r="AC61" s="119" t="s">
        <v>766</v>
      </c>
      <c r="AD61" s="120">
        <f>1456329+1344884+807058+1046021+1191542+926755+1191542-1191542+1456329+926755-264787-230588+1456329</f>
        <v>10116627</v>
      </c>
      <c r="AE61" s="121">
        <f t="shared" si="2"/>
        <v>83233</v>
      </c>
      <c r="AF61" s="122" t="s">
        <v>767</v>
      </c>
      <c r="AG61" s="157" t="s">
        <v>769</v>
      </c>
      <c r="AH61" s="120">
        <f>1456329+1344884+807058+1046021+1191542+926755+1191542-1191542+1456329+926755-264787-230588+1456329</f>
        <v>10116627</v>
      </c>
      <c r="AI61" s="120">
        <f>+AB61-AH61</f>
        <v>83233</v>
      </c>
      <c r="AJ61" s="122" t="s">
        <v>771</v>
      </c>
      <c r="AK61" s="122" t="s">
        <v>652</v>
      </c>
      <c r="AL61" s="170">
        <f>1456329+1344884+807058+1046021+1191542-264787+926755+1456329+926755+1456329-230588</f>
        <v>10116627</v>
      </c>
      <c r="AM61" s="221" t="s">
        <v>752</v>
      </c>
    </row>
    <row r="62" spans="1:39" ht="113.45" customHeight="1" x14ac:dyDescent="0.25">
      <c r="A62" s="218" t="s">
        <v>452</v>
      </c>
      <c r="B62" s="219" t="s">
        <v>42</v>
      </c>
      <c r="C62" s="122" t="s">
        <v>109</v>
      </c>
      <c r="D62" s="160" t="s">
        <v>44</v>
      </c>
      <c r="E62" s="160" t="s">
        <v>66</v>
      </c>
      <c r="F62" s="160" t="s">
        <v>114</v>
      </c>
      <c r="G62" s="122" t="s">
        <v>59</v>
      </c>
      <c r="H62" s="160" t="s">
        <v>56</v>
      </c>
      <c r="I62" s="160" t="s">
        <v>56</v>
      </c>
      <c r="J62" s="160" t="s">
        <v>56</v>
      </c>
      <c r="K62" s="160" t="s">
        <v>56</v>
      </c>
      <c r="L62" s="160" t="s">
        <v>56</v>
      </c>
      <c r="M62" s="160" t="s">
        <v>57</v>
      </c>
      <c r="N62" s="122" t="s">
        <v>48</v>
      </c>
      <c r="O62" s="222">
        <v>980000</v>
      </c>
      <c r="P62" s="160">
        <v>0</v>
      </c>
      <c r="Q62" s="160">
        <v>0</v>
      </c>
      <c r="R62" s="160" t="s">
        <v>49</v>
      </c>
      <c r="S62" s="160" t="s">
        <v>50</v>
      </c>
      <c r="T62" s="160" t="s">
        <v>51</v>
      </c>
      <c r="U62" s="160">
        <v>3846666</v>
      </c>
      <c r="V62" s="160" t="s">
        <v>52</v>
      </c>
      <c r="W62" s="160" t="s">
        <v>60</v>
      </c>
      <c r="X62" s="160" t="s">
        <v>56</v>
      </c>
      <c r="Y62" s="163"/>
      <c r="Z62" s="163">
        <f>360000+150000</f>
        <v>510000</v>
      </c>
      <c r="AA62" s="163"/>
      <c r="AB62" s="163">
        <f t="shared" si="1"/>
        <v>1490000</v>
      </c>
      <c r="AC62" s="119" t="s">
        <v>723</v>
      </c>
      <c r="AD62" s="120">
        <f>150000+120000+120000+120000+100000+130000+200000+130000-130000+130000+140000+40000+210000</f>
        <v>1460000</v>
      </c>
      <c r="AE62" s="121">
        <f t="shared" si="2"/>
        <v>30000</v>
      </c>
      <c r="AF62" s="122" t="s">
        <v>768</v>
      </c>
      <c r="AG62" s="157" t="s">
        <v>770</v>
      </c>
      <c r="AH62" s="120">
        <f>150000+120000+120000+120000+100000+130000+200000+130000-130000+130000+140000+40000+210000</f>
        <v>1460000</v>
      </c>
      <c r="AI62" s="120">
        <f>+AB62-AH62</f>
        <v>30000</v>
      </c>
      <c r="AJ62" s="122" t="s">
        <v>772</v>
      </c>
      <c r="AK62" s="122" t="s">
        <v>653</v>
      </c>
      <c r="AL62" s="170">
        <f>150000+120000+120000+120000+100000+130000+200000+130000+180000+210000</f>
        <v>1460000</v>
      </c>
      <c r="AM62" s="221" t="s">
        <v>752</v>
      </c>
    </row>
    <row r="63" spans="1:39" ht="249" customHeight="1" x14ac:dyDescent="0.25">
      <c r="A63" s="218" t="s">
        <v>452</v>
      </c>
      <c r="B63" s="219" t="s">
        <v>42</v>
      </c>
      <c r="C63" s="122" t="s">
        <v>109</v>
      </c>
      <c r="D63" s="160" t="s">
        <v>44</v>
      </c>
      <c r="E63" s="160" t="s">
        <v>66</v>
      </c>
      <c r="F63" s="160" t="s">
        <v>114</v>
      </c>
      <c r="G63" s="122" t="s">
        <v>734</v>
      </c>
      <c r="H63" s="160">
        <v>78111502</v>
      </c>
      <c r="I63" s="160" t="s">
        <v>514</v>
      </c>
      <c r="J63" s="160" t="s">
        <v>514</v>
      </c>
      <c r="K63" s="160" t="s">
        <v>515</v>
      </c>
      <c r="L63" s="160">
        <v>1</v>
      </c>
      <c r="M63" s="160" t="s">
        <v>47</v>
      </c>
      <c r="N63" s="122" t="s">
        <v>48</v>
      </c>
      <c r="O63" s="222">
        <v>7200000</v>
      </c>
      <c r="P63" s="160">
        <v>0</v>
      </c>
      <c r="Q63" s="160">
        <v>0</v>
      </c>
      <c r="R63" s="160" t="s">
        <v>49</v>
      </c>
      <c r="S63" s="160" t="s">
        <v>50</v>
      </c>
      <c r="T63" s="160" t="s">
        <v>51</v>
      </c>
      <c r="U63" s="160">
        <v>3846666</v>
      </c>
      <c r="V63" s="160" t="s">
        <v>52</v>
      </c>
      <c r="W63" s="160" t="s">
        <v>61</v>
      </c>
      <c r="X63" s="160" t="s">
        <v>62</v>
      </c>
      <c r="Y63" s="163"/>
      <c r="Z63" s="163"/>
      <c r="AA63" s="163"/>
      <c r="AB63" s="163">
        <f t="shared" si="1"/>
        <v>7200000</v>
      </c>
      <c r="AC63" s="119" t="s">
        <v>520</v>
      </c>
      <c r="AD63" s="120">
        <f>7200000-7200000+7200000</f>
        <v>7200000</v>
      </c>
      <c r="AE63" s="121">
        <f t="shared" si="2"/>
        <v>0</v>
      </c>
      <c r="AF63" s="122">
        <v>4722</v>
      </c>
      <c r="AG63" s="157">
        <v>44585</v>
      </c>
      <c r="AH63" s="120">
        <v>7200000</v>
      </c>
      <c r="AI63" s="120">
        <f t="shared" si="0"/>
        <v>0</v>
      </c>
      <c r="AJ63" s="122" t="s">
        <v>534</v>
      </c>
      <c r="AK63" s="122" t="s">
        <v>535</v>
      </c>
      <c r="AL63" s="120">
        <f>1014320+778490+318337+708435</f>
        <v>2819582</v>
      </c>
      <c r="AM63" s="221" t="s">
        <v>508</v>
      </c>
    </row>
    <row r="64" spans="1:39" ht="113.45" customHeight="1" x14ac:dyDescent="0.25">
      <c r="A64" s="218" t="s">
        <v>453</v>
      </c>
      <c r="B64" s="219" t="s">
        <v>115</v>
      </c>
      <c r="C64" s="122" t="s">
        <v>116</v>
      </c>
      <c r="D64" s="160" t="s">
        <v>117</v>
      </c>
      <c r="E64" s="160" t="s">
        <v>117</v>
      </c>
      <c r="F64" s="160" t="s">
        <v>118</v>
      </c>
      <c r="G64" s="122" t="s">
        <v>119</v>
      </c>
      <c r="H64" s="160">
        <v>80111600</v>
      </c>
      <c r="I64" s="160">
        <v>1</v>
      </c>
      <c r="J64" s="160">
        <v>1</v>
      </c>
      <c r="K64" s="160">
        <v>11</v>
      </c>
      <c r="L64" s="160">
        <v>1</v>
      </c>
      <c r="M64" s="160" t="s">
        <v>47</v>
      </c>
      <c r="N64" s="122" t="s">
        <v>48</v>
      </c>
      <c r="O64" s="222">
        <f>2420000*11</f>
        <v>26620000</v>
      </c>
      <c r="P64" s="160">
        <v>0</v>
      </c>
      <c r="Q64" s="160">
        <v>0</v>
      </c>
      <c r="R64" s="160" t="s">
        <v>49</v>
      </c>
      <c r="S64" s="160" t="s">
        <v>50</v>
      </c>
      <c r="T64" s="160" t="s">
        <v>113</v>
      </c>
      <c r="U64" s="160">
        <v>3846666</v>
      </c>
      <c r="V64" s="160" t="s">
        <v>120</v>
      </c>
      <c r="W64" s="160" t="s">
        <v>80</v>
      </c>
      <c r="X64" s="160" t="s">
        <v>121</v>
      </c>
      <c r="Y64" s="163"/>
      <c r="Z64" s="163">
        <v>646000</v>
      </c>
      <c r="AA64" s="163"/>
      <c r="AB64" s="163">
        <f t="shared" si="1"/>
        <v>27266000</v>
      </c>
      <c r="AC64" s="119" t="s">
        <v>808</v>
      </c>
      <c r="AD64" s="120">
        <f>26620000+646000</f>
        <v>27266000</v>
      </c>
      <c r="AE64" s="121"/>
      <c r="AF64" s="122" t="s">
        <v>870</v>
      </c>
      <c r="AG64" s="157" t="s">
        <v>871</v>
      </c>
      <c r="AH64" s="120">
        <f>26620000+646000</f>
        <v>27266000</v>
      </c>
      <c r="AI64" s="120">
        <f t="shared" si="0"/>
        <v>0</v>
      </c>
      <c r="AJ64" s="122" t="s">
        <v>590</v>
      </c>
      <c r="AK64" s="122" t="s">
        <v>591</v>
      </c>
      <c r="AL64" s="120">
        <f>403333+2420000+2420000+2420000+2420000+2420000+2420000+2420000+2420000+2420000+2420000+2016667+646000</f>
        <v>27266000</v>
      </c>
      <c r="AM64" s="221" t="s">
        <v>755</v>
      </c>
    </row>
    <row r="65" spans="1:39" ht="191.25" customHeight="1" x14ac:dyDescent="0.25">
      <c r="A65" s="218" t="s">
        <v>453</v>
      </c>
      <c r="B65" s="219" t="s">
        <v>115</v>
      </c>
      <c r="C65" s="122" t="s">
        <v>116</v>
      </c>
      <c r="D65" s="160" t="s">
        <v>117</v>
      </c>
      <c r="E65" s="160" t="s">
        <v>117</v>
      </c>
      <c r="F65" s="160" t="s">
        <v>122</v>
      </c>
      <c r="G65" s="122" t="s">
        <v>737</v>
      </c>
      <c r="H65" s="160">
        <v>80111600</v>
      </c>
      <c r="I65" s="160">
        <v>1</v>
      </c>
      <c r="J65" s="160">
        <v>1</v>
      </c>
      <c r="K65" s="160">
        <v>11</v>
      </c>
      <c r="L65" s="160">
        <v>1</v>
      </c>
      <c r="M65" s="160" t="s">
        <v>47</v>
      </c>
      <c r="N65" s="122" t="s">
        <v>48</v>
      </c>
      <c r="O65" s="222">
        <f>2520937*11</f>
        <v>27730307</v>
      </c>
      <c r="P65" s="160">
        <v>0</v>
      </c>
      <c r="Q65" s="160">
        <v>0</v>
      </c>
      <c r="R65" s="160" t="s">
        <v>49</v>
      </c>
      <c r="S65" s="160" t="s">
        <v>50</v>
      </c>
      <c r="T65" s="160" t="s">
        <v>113</v>
      </c>
      <c r="U65" s="160">
        <v>3846666</v>
      </c>
      <c r="V65" s="160" t="s">
        <v>120</v>
      </c>
      <c r="W65" s="214" t="s">
        <v>53</v>
      </c>
      <c r="X65" s="160" t="s">
        <v>121</v>
      </c>
      <c r="Y65" s="163"/>
      <c r="Z65" s="163"/>
      <c r="AA65" s="163"/>
      <c r="AB65" s="163">
        <f t="shared" si="1"/>
        <v>27730307</v>
      </c>
      <c r="AC65" s="119">
        <v>4222</v>
      </c>
      <c r="AD65" s="120">
        <v>27730307</v>
      </c>
      <c r="AE65" s="121">
        <f t="shared" si="2"/>
        <v>0</v>
      </c>
      <c r="AF65" s="122">
        <v>5022</v>
      </c>
      <c r="AG65" s="157">
        <v>44563</v>
      </c>
      <c r="AH65" s="120">
        <v>27730307</v>
      </c>
      <c r="AI65" s="120">
        <f t="shared" si="0"/>
        <v>0</v>
      </c>
      <c r="AJ65" s="122" t="s">
        <v>592</v>
      </c>
      <c r="AK65" s="122" t="s">
        <v>593</v>
      </c>
      <c r="AL65" s="120">
        <f>2520937+2520937+2520937+2520937+2520937+2520937+2520937+2520937+2520937+2520937+2520937</f>
        <v>27730307</v>
      </c>
      <c r="AM65" s="221" t="s">
        <v>508</v>
      </c>
    </row>
    <row r="66" spans="1:39" ht="113.45" customHeight="1" x14ac:dyDescent="0.25">
      <c r="A66" s="218" t="s">
        <v>454</v>
      </c>
      <c r="B66" s="219" t="s">
        <v>115</v>
      </c>
      <c r="C66" s="122" t="s">
        <v>123</v>
      </c>
      <c r="D66" s="160" t="s">
        <v>124</v>
      </c>
      <c r="E66" s="160" t="s">
        <v>124</v>
      </c>
      <c r="F66" s="160" t="s">
        <v>125</v>
      </c>
      <c r="G66" s="122" t="s">
        <v>126</v>
      </c>
      <c r="H66" s="160">
        <v>93141808</v>
      </c>
      <c r="I66" s="160">
        <v>6</v>
      </c>
      <c r="J66" s="160">
        <v>6</v>
      </c>
      <c r="K66" s="160">
        <v>2</v>
      </c>
      <c r="L66" s="160">
        <v>1</v>
      </c>
      <c r="M66" s="160" t="s">
        <v>424</v>
      </c>
      <c r="N66" s="122" t="s">
        <v>48</v>
      </c>
      <c r="O66" s="222">
        <v>7500000</v>
      </c>
      <c r="P66" s="160">
        <v>0</v>
      </c>
      <c r="Q66" s="160">
        <v>0</v>
      </c>
      <c r="R66" s="160" t="s">
        <v>49</v>
      </c>
      <c r="S66" s="160" t="s">
        <v>50</v>
      </c>
      <c r="T66" s="160" t="s">
        <v>113</v>
      </c>
      <c r="U66" s="160">
        <v>3846666</v>
      </c>
      <c r="V66" s="160" t="s">
        <v>120</v>
      </c>
      <c r="W66" s="160" t="s">
        <v>76</v>
      </c>
      <c r="X66" s="160" t="s">
        <v>127</v>
      </c>
      <c r="Y66" s="163"/>
      <c r="Z66" s="163"/>
      <c r="AA66" s="163"/>
      <c r="AB66" s="163">
        <f t="shared" si="1"/>
        <v>7500000</v>
      </c>
      <c r="AC66" s="119">
        <v>29722</v>
      </c>
      <c r="AD66" s="120">
        <v>7090144</v>
      </c>
      <c r="AE66" s="121">
        <f t="shared" si="2"/>
        <v>409856</v>
      </c>
      <c r="AF66" s="122">
        <v>31222</v>
      </c>
      <c r="AG66" s="157">
        <v>44865</v>
      </c>
      <c r="AH66" s="120">
        <v>7090144</v>
      </c>
      <c r="AI66" s="120">
        <f t="shared" si="0"/>
        <v>409856</v>
      </c>
      <c r="AJ66" s="122" t="s">
        <v>797</v>
      </c>
      <c r="AK66" s="122" t="s">
        <v>796</v>
      </c>
      <c r="AL66" s="120">
        <v>7090144</v>
      </c>
      <c r="AM66" s="221"/>
    </row>
    <row r="67" spans="1:39" ht="113.45" customHeight="1" x14ac:dyDescent="0.25">
      <c r="A67" s="218" t="s">
        <v>454</v>
      </c>
      <c r="B67" s="219" t="s">
        <v>115</v>
      </c>
      <c r="C67" s="122" t="s">
        <v>123</v>
      </c>
      <c r="D67" s="160" t="s">
        <v>124</v>
      </c>
      <c r="E67" s="160" t="s">
        <v>124</v>
      </c>
      <c r="F67" s="160" t="s">
        <v>128</v>
      </c>
      <c r="G67" s="122" t="s">
        <v>129</v>
      </c>
      <c r="H67" s="160" t="s">
        <v>130</v>
      </c>
      <c r="I67" s="160">
        <v>4</v>
      </c>
      <c r="J67" s="160">
        <v>4</v>
      </c>
      <c r="K67" s="160">
        <v>8</v>
      </c>
      <c r="L67" s="160">
        <v>1</v>
      </c>
      <c r="M67" s="160" t="s">
        <v>424</v>
      </c>
      <c r="N67" s="122" t="s">
        <v>48</v>
      </c>
      <c r="O67" s="222">
        <v>5000000</v>
      </c>
      <c r="P67" s="160">
        <v>0</v>
      </c>
      <c r="Q67" s="160">
        <v>0</v>
      </c>
      <c r="R67" s="160" t="s">
        <v>49</v>
      </c>
      <c r="S67" s="160" t="s">
        <v>50</v>
      </c>
      <c r="T67" s="160" t="s">
        <v>113</v>
      </c>
      <c r="U67" s="160">
        <v>3846666</v>
      </c>
      <c r="V67" s="160" t="s">
        <v>120</v>
      </c>
      <c r="W67" s="160" t="s">
        <v>76</v>
      </c>
      <c r="X67" s="160" t="s">
        <v>127</v>
      </c>
      <c r="Y67" s="163"/>
      <c r="Z67" s="163"/>
      <c r="AA67" s="163"/>
      <c r="AB67" s="163">
        <f t="shared" si="1"/>
        <v>5000000</v>
      </c>
      <c r="AC67" s="119">
        <v>29722</v>
      </c>
      <c r="AD67" s="120">
        <v>5000000</v>
      </c>
      <c r="AE67" s="121">
        <f t="shared" si="2"/>
        <v>0</v>
      </c>
      <c r="AF67" s="122">
        <v>31222</v>
      </c>
      <c r="AG67" s="157">
        <v>44865</v>
      </c>
      <c r="AH67" s="120">
        <f>5000000-1063322</f>
        <v>3936678</v>
      </c>
      <c r="AI67" s="120">
        <f t="shared" si="0"/>
        <v>1063322</v>
      </c>
      <c r="AJ67" s="122" t="s">
        <v>797</v>
      </c>
      <c r="AK67" s="122" t="s">
        <v>796</v>
      </c>
      <c r="AL67" s="120">
        <v>3936678</v>
      </c>
      <c r="AM67" s="221"/>
    </row>
    <row r="68" spans="1:39" ht="113.45" customHeight="1" x14ac:dyDescent="0.25">
      <c r="A68" s="218" t="s">
        <v>455</v>
      </c>
      <c r="B68" s="219" t="s">
        <v>115</v>
      </c>
      <c r="C68" s="122" t="s">
        <v>131</v>
      </c>
      <c r="D68" s="160" t="s">
        <v>132</v>
      </c>
      <c r="E68" s="160" t="s">
        <v>132</v>
      </c>
      <c r="F68" s="160" t="s">
        <v>72</v>
      </c>
      <c r="G68" s="122" t="s">
        <v>55</v>
      </c>
      <c r="H68" s="160" t="s">
        <v>56</v>
      </c>
      <c r="I68" s="160" t="s">
        <v>56</v>
      </c>
      <c r="J68" s="160" t="s">
        <v>56</v>
      </c>
      <c r="K68" s="160" t="s">
        <v>56</v>
      </c>
      <c r="L68" s="160" t="s">
        <v>56</v>
      </c>
      <c r="M68" s="160" t="s">
        <v>57</v>
      </c>
      <c r="N68" s="122" t="s">
        <v>48</v>
      </c>
      <c r="O68" s="222">
        <v>5247106</v>
      </c>
      <c r="P68" s="160">
        <v>0</v>
      </c>
      <c r="Q68" s="160">
        <v>0</v>
      </c>
      <c r="R68" s="160" t="s">
        <v>49</v>
      </c>
      <c r="S68" s="160" t="s">
        <v>50</v>
      </c>
      <c r="T68" s="160" t="s">
        <v>133</v>
      </c>
      <c r="U68" s="160">
        <v>3846666</v>
      </c>
      <c r="V68" s="160" t="s">
        <v>134</v>
      </c>
      <c r="W68" s="160" t="s">
        <v>58</v>
      </c>
      <c r="X68" s="160" t="s">
        <v>56</v>
      </c>
      <c r="Y68" s="163"/>
      <c r="Z68" s="163"/>
      <c r="AA68" s="163"/>
      <c r="AB68" s="163">
        <f t="shared" si="1"/>
        <v>5247106</v>
      </c>
      <c r="AC68" s="119" t="s">
        <v>810</v>
      </c>
      <c r="AD68" s="120">
        <f>448295+345882+397181+448295+297251+448295+448295+345882+544521+448295-544521-448295+345882+397181+149432+149432+81662+99084+149432+81662+99084+149432+99084+99084-99084</f>
        <v>4980743</v>
      </c>
      <c r="AE68" s="121">
        <f t="shared" si="2"/>
        <v>266363</v>
      </c>
      <c r="AF68" s="122" t="s">
        <v>847</v>
      </c>
      <c r="AG68" s="122" t="s">
        <v>848</v>
      </c>
      <c r="AH68" s="120">
        <f>448295+345882+397181+448295+297251+448295+448295+345882+544521+448295-544521-448295+345882+397181+81662+149432+149432+81662+149432+99084+99084+99084+149432</f>
        <v>4980743</v>
      </c>
      <c r="AI68" s="120">
        <f t="shared" si="0"/>
        <v>266363</v>
      </c>
      <c r="AJ68" s="122" t="s">
        <v>846</v>
      </c>
      <c r="AK68" s="122" t="s">
        <v>652</v>
      </c>
      <c r="AL68" s="120">
        <f>448295+345882+397181+448295+297251+448295+448295+345882+544521+448295-544521-448295+345882+397181+81662+149432+149432+81662+149432+99084+99084+99084+149432</f>
        <v>4980743</v>
      </c>
      <c r="AM68" s="221"/>
    </row>
    <row r="69" spans="1:39" ht="140.25" customHeight="1" x14ac:dyDescent="0.25">
      <c r="A69" s="218" t="s">
        <v>455</v>
      </c>
      <c r="B69" s="219" t="s">
        <v>115</v>
      </c>
      <c r="C69" s="122" t="s">
        <v>131</v>
      </c>
      <c r="D69" s="160" t="s">
        <v>132</v>
      </c>
      <c r="E69" s="160" t="s">
        <v>132</v>
      </c>
      <c r="F69" s="160" t="s">
        <v>72</v>
      </c>
      <c r="G69" s="122" t="s">
        <v>734</v>
      </c>
      <c r="H69" s="160">
        <v>78111502</v>
      </c>
      <c r="I69" s="160" t="s">
        <v>514</v>
      </c>
      <c r="J69" s="160" t="s">
        <v>514</v>
      </c>
      <c r="K69" s="160" t="s">
        <v>515</v>
      </c>
      <c r="L69" s="160" t="s">
        <v>104</v>
      </c>
      <c r="M69" s="160" t="s">
        <v>47</v>
      </c>
      <c r="N69" s="122" t="s">
        <v>48</v>
      </c>
      <c r="O69" s="222">
        <v>4800000</v>
      </c>
      <c r="P69" s="160">
        <v>0</v>
      </c>
      <c r="Q69" s="160">
        <v>0</v>
      </c>
      <c r="R69" s="160" t="s">
        <v>49</v>
      </c>
      <c r="S69" s="160" t="s">
        <v>50</v>
      </c>
      <c r="T69" s="160" t="s">
        <v>133</v>
      </c>
      <c r="U69" s="160">
        <v>3846666</v>
      </c>
      <c r="V69" s="160" t="s">
        <v>134</v>
      </c>
      <c r="W69" s="160" t="s">
        <v>61</v>
      </c>
      <c r="X69" s="160" t="s">
        <v>62</v>
      </c>
      <c r="Y69" s="163"/>
      <c r="Z69" s="163"/>
      <c r="AA69" s="163"/>
      <c r="AB69" s="163">
        <f t="shared" si="1"/>
        <v>4800000</v>
      </c>
      <c r="AC69" s="119" t="s">
        <v>520</v>
      </c>
      <c r="AD69" s="120">
        <f>4800000-4800000+4800000</f>
        <v>4800000</v>
      </c>
      <c r="AE69" s="121">
        <f t="shared" si="2"/>
        <v>0</v>
      </c>
      <c r="AF69" s="122">
        <v>4722</v>
      </c>
      <c r="AG69" s="157">
        <v>44585</v>
      </c>
      <c r="AH69" s="120">
        <v>4800000</v>
      </c>
      <c r="AI69" s="120">
        <f t="shared" si="0"/>
        <v>0</v>
      </c>
      <c r="AJ69" s="122" t="s">
        <v>534</v>
      </c>
      <c r="AK69" s="122" t="s">
        <v>535</v>
      </c>
      <c r="AL69" s="120">
        <f>1124970+3277040</f>
        <v>4402010</v>
      </c>
      <c r="AM69" s="221" t="s">
        <v>508</v>
      </c>
    </row>
    <row r="70" spans="1:39" ht="113.45" customHeight="1" x14ac:dyDescent="0.25">
      <c r="A70" s="218" t="s">
        <v>455</v>
      </c>
      <c r="B70" s="219" t="s">
        <v>115</v>
      </c>
      <c r="C70" s="122" t="s">
        <v>131</v>
      </c>
      <c r="D70" s="160" t="s">
        <v>132</v>
      </c>
      <c r="E70" s="160" t="s">
        <v>132</v>
      </c>
      <c r="F70" s="160" t="s">
        <v>72</v>
      </c>
      <c r="G70" s="122" t="s">
        <v>137</v>
      </c>
      <c r="H70" s="160" t="s">
        <v>56</v>
      </c>
      <c r="I70" s="160" t="s">
        <v>56</v>
      </c>
      <c r="J70" s="160" t="s">
        <v>56</v>
      </c>
      <c r="K70" s="160" t="s">
        <v>56</v>
      </c>
      <c r="L70" s="160" t="s">
        <v>56</v>
      </c>
      <c r="M70" s="160" t="s">
        <v>57</v>
      </c>
      <c r="N70" s="122" t="s">
        <v>48</v>
      </c>
      <c r="O70" s="222">
        <v>1960000</v>
      </c>
      <c r="P70" s="160">
        <v>0</v>
      </c>
      <c r="Q70" s="160">
        <v>0</v>
      </c>
      <c r="R70" s="160" t="s">
        <v>49</v>
      </c>
      <c r="S70" s="160" t="s">
        <v>50</v>
      </c>
      <c r="T70" s="160" t="s">
        <v>133</v>
      </c>
      <c r="U70" s="160">
        <v>3846666</v>
      </c>
      <c r="V70" s="160" t="s">
        <v>134</v>
      </c>
      <c r="W70" s="160" t="s">
        <v>60</v>
      </c>
      <c r="X70" s="160" t="s">
        <v>56</v>
      </c>
      <c r="Y70" s="163"/>
      <c r="Z70" s="163"/>
      <c r="AA70" s="163"/>
      <c r="AB70" s="163">
        <f>+O70+Y70+Z70-AA70</f>
        <v>1960000</v>
      </c>
      <c r="AC70" s="119" t="s">
        <v>809</v>
      </c>
      <c r="AD70" s="120">
        <f>60000+100000+100000+70000+70000+70000+70000+70000+70000+170000-70000-70000+60000+60000+160000+10000+10000+10000+10000+10000+10000+10000+10000+10000-10000</f>
        <v>1070000</v>
      </c>
      <c r="AE70" s="121">
        <f t="shared" si="2"/>
        <v>890000</v>
      </c>
      <c r="AF70" s="122" t="s">
        <v>847</v>
      </c>
      <c r="AG70" s="122" t="s">
        <v>849</v>
      </c>
      <c r="AH70" s="120">
        <f>60000+100000+100000+70000+70000+70000+70000+70000+70000+170000-70000-70000+60000+60000+10000+10000+10000+10000+10000+10000+10000+10000+160000</f>
        <v>1070000</v>
      </c>
      <c r="AI70" s="120">
        <f t="shared" si="0"/>
        <v>890000</v>
      </c>
      <c r="AJ70" s="122" t="s">
        <v>846</v>
      </c>
      <c r="AK70" s="122" t="s">
        <v>653</v>
      </c>
      <c r="AL70" s="120">
        <f>60000+100000+100000+70000+70000+70000+70000+70000+70000+170000-70000-70000+60000+60000+10000+10000+10000+10000+10000+10000+10000+10000+160000</f>
        <v>1070000</v>
      </c>
      <c r="AM70" s="221"/>
    </row>
    <row r="71" spans="1:39" ht="113.45" customHeight="1" x14ac:dyDescent="0.25">
      <c r="A71" s="218" t="s">
        <v>455</v>
      </c>
      <c r="B71" s="219" t="s">
        <v>115</v>
      </c>
      <c r="C71" s="122" t="s">
        <v>131</v>
      </c>
      <c r="D71" s="160" t="s">
        <v>132</v>
      </c>
      <c r="E71" s="160" t="s">
        <v>132</v>
      </c>
      <c r="F71" s="160" t="s">
        <v>72</v>
      </c>
      <c r="G71" s="122" t="s">
        <v>135</v>
      </c>
      <c r="H71" s="160" t="s">
        <v>494</v>
      </c>
      <c r="I71" s="160" t="s">
        <v>783</v>
      </c>
      <c r="J71" s="160" t="s">
        <v>783</v>
      </c>
      <c r="K71" s="160" t="s">
        <v>784</v>
      </c>
      <c r="L71" s="160" t="s">
        <v>507</v>
      </c>
      <c r="M71" s="160" t="s">
        <v>47</v>
      </c>
      <c r="N71" s="122" t="s">
        <v>48</v>
      </c>
      <c r="O71" s="222">
        <f>19000000-5901959</f>
        <v>13098041</v>
      </c>
      <c r="P71" s="160">
        <v>0</v>
      </c>
      <c r="Q71" s="160">
        <v>0</v>
      </c>
      <c r="R71" s="160" t="s">
        <v>49</v>
      </c>
      <c r="S71" s="160" t="s">
        <v>50</v>
      </c>
      <c r="T71" s="160" t="s">
        <v>133</v>
      </c>
      <c r="U71" s="160">
        <v>3846666</v>
      </c>
      <c r="V71" s="160" t="s">
        <v>134</v>
      </c>
      <c r="W71" s="160" t="s">
        <v>136</v>
      </c>
      <c r="X71" s="160" t="s">
        <v>133</v>
      </c>
      <c r="Y71" s="163"/>
      <c r="Z71" s="163">
        <f>3540000+2234430+1447190</f>
        <v>7221620</v>
      </c>
      <c r="AA71" s="163"/>
      <c r="AB71" s="163">
        <f>+O71+Y71+Z71-AA71</f>
        <v>20319661</v>
      </c>
      <c r="AC71" s="119">
        <v>34722</v>
      </c>
      <c r="AD71" s="120">
        <v>20319661</v>
      </c>
      <c r="AE71" s="121">
        <f t="shared" si="2"/>
        <v>0</v>
      </c>
      <c r="AF71" s="122">
        <v>37422</v>
      </c>
      <c r="AG71" s="157">
        <v>44915</v>
      </c>
      <c r="AH71" s="120">
        <v>20319661</v>
      </c>
      <c r="AI71" s="120">
        <f t="shared" si="0"/>
        <v>0</v>
      </c>
      <c r="AJ71" s="122" t="s">
        <v>889</v>
      </c>
      <c r="AK71" s="122" t="s">
        <v>890</v>
      </c>
      <c r="AL71" s="120">
        <v>20319661</v>
      </c>
      <c r="AM71" s="221" t="s">
        <v>755</v>
      </c>
    </row>
    <row r="72" spans="1:39" ht="130.5" customHeight="1" x14ac:dyDescent="0.25">
      <c r="A72" s="218" t="s">
        <v>455</v>
      </c>
      <c r="B72" s="219" t="s">
        <v>115</v>
      </c>
      <c r="C72" s="122" t="s">
        <v>131</v>
      </c>
      <c r="D72" s="160" t="s">
        <v>124</v>
      </c>
      <c r="E72" s="160" t="s">
        <v>124</v>
      </c>
      <c r="F72" s="160" t="s">
        <v>72</v>
      </c>
      <c r="G72" s="122" t="s">
        <v>215</v>
      </c>
      <c r="H72" s="160">
        <v>80111600</v>
      </c>
      <c r="I72" s="160">
        <v>11</v>
      </c>
      <c r="J72" s="160">
        <v>11</v>
      </c>
      <c r="K72" s="160">
        <v>1</v>
      </c>
      <c r="L72" s="160">
        <v>1</v>
      </c>
      <c r="M72" s="160" t="s">
        <v>47</v>
      </c>
      <c r="N72" s="122" t="s">
        <v>48</v>
      </c>
      <c r="O72" s="222">
        <v>0</v>
      </c>
      <c r="P72" s="160">
        <v>0</v>
      </c>
      <c r="Q72" s="160">
        <v>0</v>
      </c>
      <c r="R72" s="160" t="s">
        <v>49</v>
      </c>
      <c r="S72" s="160" t="s">
        <v>50</v>
      </c>
      <c r="T72" s="160" t="s">
        <v>133</v>
      </c>
      <c r="U72" s="160">
        <v>3846666</v>
      </c>
      <c r="V72" s="160" t="s">
        <v>134</v>
      </c>
      <c r="W72" s="160" t="s">
        <v>136</v>
      </c>
      <c r="X72" s="160" t="s">
        <v>133</v>
      </c>
      <c r="Y72" s="163">
        <v>2040487</v>
      </c>
      <c r="Z72" s="163"/>
      <c r="AA72" s="163">
        <v>2040487</v>
      </c>
      <c r="AB72" s="163">
        <f>+O72+Y72+Z72-AA72</f>
        <v>0</v>
      </c>
      <c r="AC72" s="119"/>
      <c r="AD72" s="120"/>
      <c r="AE72" s="121">
        <f>+AB72-AD72</f>
        <v>0</v>
      </c>
      <c r="AF72" s="122"/>
      <c r="AG72" s="122"/>
      <c r="AH72" s="120"/>
      <c r="AI72" s="120">
        <f>+AB72-AH72</f>
        <v>0</v>
      </c>
      <c r="AJ72" s="122"/>
      <c r="AK72" s="122"/>
      <c r="AL72" s="120"/>
      <c r="AM72" s="221" t="s">
        <v>755</v>
      </c>
    </row>
    <row r="73" spans="1:39" ht="113.45" customHeight="1" x14ac:dyDescent="0.25">
      <c r="A73" s="218" t="s">
        <v>456</v>
      </c>
      <c r="B73" s="219" t="s">
        <v>115</v>
      </c>
      <c r="C73" s="122" t="s">
        <v>138</v>
      </c>
      <c r="D73" s="160" t="s">
        <v>139</v>
      </c>
      <c r="E73" s="160" t="s">
        <v>139</v>
      </c>
      <c r="F73" s="160" t="s">
        <v>140</v>
      </c>
      <c r="G73" s="122" t="s">
        <v>141</v>
      </c>
      <c r="H73" s="160">
        <v>81112200</v>
      </c>
      <c r="I73" s="160">
        <v>1</v>
      </c>
      <c r="J73" s="160">
        <v>2</v>
      </c>
      <c r="K73" s="160">
        <v>10</v>
      </c>
      <c r="L73" s="160">
        <v>1</v>
      </c>
      <c r="M73" s="160" t="s">
        <v>47</v>
      </c>
      <c r="N73" s="122" t="s">
        <v>48</v>
      </c>
      <c r="O73" s="222">
        <f>2400000*10</f>
        <v>24000000</v>
      </c>
      <c r="P73" s="160">
        <v>0</v>
      </c>
      <c r="Q73" s="160">
        <v>0</v>
      </c>
      <c r="R73" s="160" t="s">
        <v>49</v>
      </c>
      <c r="S73" s="160" t="s">
        <v>50</v>
      </c>
      <c r="T73" s="160" t="s">
        <v>133</v>
      </c>
      <c r="U73" s="160">
        <v>3846666</v>
      </c>
      <c r="V73" s="160" t="s">
        <v>134</v>
      </c>
      <c r="W73" s="160" t="s">
        <v>53</v>
      </c>
      <c r="X73" s="160" t="s">
        <v>142</v>
      </c>
      <c r="Y73" s="163"/>
      <c r="Z73" s="163"/>
      <c r="AA73" s="163"/>
      <c r="AB73" s="163">
        <f t="shared" si="1"/>
        <v>24000000</v>
      </c>
      <c r="AC73" s="119">
        <v>722</v>
      </c>
      <c r="AD73" s="120">
        <v>24000000</v>
      </c>
      <c r="AE73" s="121">
        <f t="shared" si="2"/>
        <v>0</v>
      </c>
      <c r="AF73" s="122">
        <v>3722</v>
      </c>
      <c r="AG73" s="157">
        <v>44582</v>
      </c>
      <c r="AH73" s="120">
        <v>24000000</v>
      </c>
      <c r="AI73" s="120">
        <f t="shared" ref="AI73:AI145" si="3">+AB73-AH73</f>
        <v>0</v>
      </c>
      <c r="AJ73" s="122" t="s">
        <v>594</v>
      </c>
      <c r="AK73" s="122" t="s">
        <v>595</v>
      </c>
      <c r="AL73" s="120">
        <f>1200000+2400000+2400000+2400000+2400000+2400000+2400000+2400000+2400000+2400000+1200000</f>
        <v>24000000</v>
      </c>
      <c r="AM73" s="221"/>
    </row>
    <row r="74" spans="1:39" ht="113.45" customHeight="1" x14ac:dyDescent="0.25">
      <c r="A74" s="218" t="s">
        <v>456</v>
      </c>
      <c r="B74" s="219" t="s">
        <v>115</v>
      </c>
      <c r="C74" s="122" t="s">
        <v>138</v>
      </c>
      <c r="D74" s="160" t="s">
        <v>139</v>
      </c>
      <c r="E74" s="160" t="s">
        <v>139</v>
      </c>
      <c r="F74" s="160" t="s">
        <v>140</v>
      </c>
      <c r="G74" s="122" t="s">
        <v>143</v>
      </c>
      <c r="H74" s="160">
        <v>81112200</v>
      </c>
      <c r="I74" s="160">
        <v>1</v>
      </c>
      <c r="J74" s="160">
        <v>2</v>
      </c>
      <c r="K74" s="160">
        <v>10</v>
      </c>
      <c r="L74" s="160">
        <v>1</v>
      </c>
      <c r="M74" s="160" t="s">
        <v>47</v>
      </c>
      <c r="N74" s="122" t="s">
        <v>48</v>
      </c>
      <c r="O74" s="222">
        <f>2400000*10</f>
        <v>24000000</v>
      </c>
      <c r="P74" s="160">
        <v>0</v>
      </c>
      <c r="Q74" s="160">
        <v>0</v>
      </c>
      <c r="R74" s="160" t="s">
        <v>49</v>
      </c>
      <c r="S74" s="160" t="s">
        <v>50</v>
      </c>
      <c r="T74" s="160" t="s">
        <v>133</v>
      </c>
      <c r="U74" s="160">
        <v>3846666</v>
      </c>
      <c r="V74" s="160" t="s">
        <v>134</v>
      </c>
      <c r="W74" s="160" t="s">
        <v>53</v>
      </c>
      <c r="X74" s="160" t="s">
        <v>142</v>
      </c>
      <c r="Y74" s="163"/>
      <c r="Z74" s="163"/>
      <c r="AA74" s="163"/>
      <c r="AB74" s="163">
        <f t="shared" si="1"/>
        <v>24000000</v>
      </c>
      <c r="AC74" s="119">
        <v>622</v>
      </c>
      <c r="AD74" s="120">
        <v>24000000</v>
      </c>
      <c r="AE74" s="121">
        <f t="shared" ref="AE74:AE146" si="4">+AB74-AD74</f>
        <v>0</v>
      </c>
      <c r="AF74" s="122">
        <v>3622</v>
      </c>
      <c r="AG74" s="157">
        <v>44582</v>
      </c>
      <c r="AH74" s="120">
        <v>24000000</v>
      </c>
      <c r="AI74" s="120">
        <f t="shared" si="3"/>
        <v>0</v>
      </c>
      <c r="AJ74" s="122" t="s">
        <v>596</v>
      </c>
      <c r="AK74" s="122" t="s">
        <v>597</v>
      </c>
      <c r="AL74" s="120">
        <f>1200000+2400000+2400000+2400000+2400000+2400000+2400000+2400000+2400000+2400000+1200000</f>
        <v>24000000</v>
      </c>
      <c r="AM74" s="221"/>
    </row>
    <row r="75" spans="1:39" ht="113.45" customHeight="1" x14ac:dyDescent="0.25">
      <c r="A75" s="218" t="s">
        <v>456</v>
      </c>
      <c r="B75" s="219" t="s">
        <v>115</v>
      </c>
      <c r="C75" s="122" t="s">
        <v>138</v>
      </c>
      <c r="D75" s="160" t="s">
        <v>139</v>
      </c>
      <c r="E75" s="160" t="s">
        <v>139</v>
      </c>
      <c r="F75" s="160" t="s">
        <v>140</v>
      </c>
      <c r="G75" s="122" t="s">
        <v>144</v>
      </c>
      <c r="H75" s="160">
        <v>81112200</v>
      </c>
      <c r="I75" s="160">
        <v>2</v>
      </c>
      <c r="J75" s="160">
        <v>2</v>
      </c>
      <c r="K75" s="160">
        <v>10</v>
      </c>
      <c r="L75" s="160">
        <v>1</v>
      </c>
      <c r="M75" s="160" t="s">
        <v>424</v>
      </c>
      <c r="N75" s="122" t="s">
        <v>48</v>
      </c>
      <c r="O75" s="222">
        <v>1200000</v>
      </c>
      <c r="P75" s="160">
        <v>0</v>
      </c>
      <c r="Q75" s="160">
        <v>0</v>
      </c>
      <c r="R75" s="160" t="s">
        <v>49</v>
      </c>
      <c r="S75" s="160" t="s">
        <v>50</v>
      </c>
      <c r="T75" s="160" t="s">
        <v>133</v>
      </c>
      <c r="U75" s="160">
        <v>3846666</v>
      </c>
      <c r="V75" s="160" t="s">
        <v>134</v>
      </c>
      <c r="W75" s="160" t="s">
        <v>76</v>
      </c>
      <c r="X75" s="160" t="s">
        <v>79</v>
      </c>
      <c r="Y75" s="163"/>
      <c r="Z75" s="163">
        <v>353333</v>
      </c>
      <c r="AA75" s="163">
        <v>453333</v>
      </c>
      <c r="AB75" s="163">
        <f t="shared" si="1"/>
        <v>1100000</v>
      </c>
      <c r="AC75" s="119">
        <v>7122</v>
      </c>
      <c r="AD75" s="120">
        <f>1553333-453333</f>
        <v>1100000</v>
      </c>
      <c r="AE75" s="121">
        <f t="shared" si="4"/>
        <v>0</v>
      </c>
      <c r="AF75" s="122">
        <v>9022</v>
      </c>
      <c r="AG75" s="157">
        <v>44629</v>
      </c>
      <c r="AH75" s="120">
        <v>1100000</v>
      </c>
      <c r="AI75" s="120">
        <f>+AB75-AH75</f>
        <v>0</v>
      </c>
      <c r="AJ75" s="122" t="s">
        <v>620</v>
      </c>
      <c r="AK75" s="122" t="s">
        <v>621</v>
      </c>
      <c r="AL75" s="120">
        <v>1100000</v>
      </c>
      <c r="AM75" s="221" t="s">
        <v>685</v>
      </c>
    </row>
    <row r="76" spans="1:39" ht="113.45" customHeight="1" x14ac:dyDescent="0.25">
      <c r="A76" s="218" t="s">
        <v>456</v>
      </c>
      <c r="B76" s="219" t="s">
        <v>115</v>
      </c>
      <c r="C76" s="122" t="s">
        <v>138</v>
      </c>
      <c r="D76" s="160" t="s">
        <v>139</v>
      </c>
      <c r="E76" s="160" t="s">
        <v>139</v>
      </c>
      <c r="F76" s="160" t="s">
        <v>140</v>
      </c>
      <c r="G76" s="122" t="s">
        <v>145</v>
      </c>
      <c r="H76" s="160">
        <v>43231513</v>
      </c>
      <c r="I76" s="160" t="s">
        <v>783</v>
      </c>
      <c r="J76" s="160" t="s">
        <v>783</v>
      </c>
      <c r="K76" s="160" t="s">
        <v>805</v>
      </c>
      <c r="L76" s="160">
        <v>1</v>
      </c>
      <c r="M76" s="160" t="s">
        <v>146</v>
      </c>
      <c r="N76" s="122" t="s">
        <v>48</v>
      </c>
      <c r="O76" s="222">
        <v>38000000</v>
      </c>
      <c r="P76" s="160">
        <v>0</v>
      </c>
      <c r="Q76" s="160">
        <v>0</v>
      </c>
      <c r="R76" s="160" t="s">
        <v>49</v>
      </c>
      <c r="S76" s="160" t="s">
        <v>50</v>
      </c>
      <c r="T76" s="160" t="s">
        <v>133</v>
      </c>
      <c r="U76" s="160">
        <v>3846666</v>
      </c>
      <c r="V76" s="160" t="s">
        <v>134</v>
      </c>
      <c r="W76" s="160" t="s">
        <v>147</v>
      </c>
      <c r="X76" s="160" t="s">
        <v>142</v>
      </c>
      <c r="Y76" s="163"/>
      <c r="Z76" s="163">
        <f>2040487+459513</f>
        <v>2500000</v>
      </c>
      <c r="AA76" s="163">
        <f>353333+2500000+2575428</f>
        <v>5428761</v>
      </c>
      <c r="AB76" s="163">
        <f t="shared" si="1"/>
        <v>35071239</v>
      </c>
      <c r="AC76" s="119">
        <v>34522</v>
      </c>
      <c r="AD76" s="120">
        <v>33540500</v>
      </c>
      <c r="AE76" s="121">
        <f t="shared" si="4"/>
        <v>1530739</v>
      </c>
      <c r="AF76" s="122">
        <v>36222</v>
      </c>
      <c r="AG76" s="157">
        <v>44908</v>
      </c>
      <c r="AH76" s="120">
        <v>33540500</v>
      </c>
      <c r="AI76" s="120">
        <f t="shared" si="3"/>
        <v>1530739</v>
      </c>
      <c r="AJ76" s="122" t="s">
        <v>874</v>
      </c>
      <c r="AK76" s="122" t="s">
        <v>875</v>
      </c>
      <c r="AL76" s="120">
        <v>33540500</v>
      </c>
      <c r="AM76" s="221"/>
    </row>
    <row r="77" spans="1:39" ht="113.45" customHeight="1" x14ac:dyDescent="0.25">
      <c r="A77" s="218" t="s">
        <v>456</v>
      </c>
      <c r="B77" s="219" t="s">
        <v>115</v>
      </c>
      <c r="C77" s="122" t="s">
        <v>138</v>
      </c>
      <c r="D77" s="160" t="s">
        <v>139</v>
      </c>
      <c r="E77" s="160" t="s">
        <v>139</v>
      </c>
      <c r="F77" s="160" t="s">
        <v>140</v>
      </c>
      <c r="G77" s="122" t="s">
        <v>148</v>
      </c>
      <c r="H77" s="160">
        <v>81112501</v>
      </c>
      <c r="I77" s="160">
        <v>6</v>
      </c>
      <c r="J77" s="160">
        <v>6</v>
      </c>
      <c r="K77" s="160">
        <v>1</v>
      </c>
      <c r="L77" s="160">
        <v>1</v>
      </c>
      <c r="M77" s="160" t="s">
        <v>424</v>
      </c>
      <c r="N77" s="122" t="s">
        <v>48</v>
      </c>
      <c r="O77" s="222">
        <v>23000000</v>
      </c>
      <c r="P77" s="160">
        <v>0</v>
      </c>
      <c r="Q77" s="160">
        <v>0</v>
      </c>
      <c r="R77" s="160" t="s">
        <v>49</v>
      </c>
      <c r="S77" s="160" t="s">
        <v>50</v>
      </c>
      <c r="T77" s="160" t="s">
        <v>133</v>
      </c>
      <c r="U77" s="160">
        <v>3846666</v>
      </c>
      <c r="V77" s="160" t="s">
        <v>134</v>
      </c>
      <c r="W77" s="160" t="s">
        <v>147</v>
      </c>
      <c r="X77" s="160" t="s">
        <v>149</v>
      </c>
      <c r="Y77" s="163"/>
      <c r="Z77" s="163">
        <v>1240000</v>
      </c>
      <c r="AA77" s="163">
        <v>3540000</v>
      </c>
      <c r="AB77" s="163">
        <f t="shared" ref="AB77:AB156" si="5">+O77+Y77+Z77-AA77</f>
        <v>20700000</v>
      </c>
      <c r="AC77" s="119">
        <v>18122</v>
      </c>
      <c r="AD77" s="120">
        <f>24240000-3540000</f>
        <v>20700000</v>
      </c>
      <c r="AE77" s="121">
        <f t="shared" si="4"/>
        <v>0</v>
      </c>
      <c r="AF77" s="122">
        <v>22622</v>
      </c>
      <c r="AG77" s="157">
        <v>44777</v>
      </c>
      <c r="AH77" s="120">
        <v>20700000</v>
      </c>
      <c r="AI77" s="120">
        <f t="shared" si="3"/>
        <v>0</v>
      </c>
      <c r="AJ77" s="122" t="s">
        <v>761</v>
      </c>
      <c r="AK77" s="122" t="s">
        <v>760</v>
      </c>
      <c r="AL77" s="120">
        <v>20700000</v>
      </c>
      <c r="AM77" s="221" t="s">
        <v>655</v>
      </c>
    </row>
    <row r="78" spans="1:39" ht="113.45" customHeight="1" x14ac:dyDescent="0.25">
      <c r="A78" s="218" t="s">
        <v>456</v>
      </c>
      <c r="B78" s="219" t="s">
        <v>115</v>
      </c>
      <c r="C78" s="122" t="s">
        <v>138</v>
      </c>
      <c r="D78" s="160" t="s">
        <v>139</v>
      </c>
      <c r="E78" s="160" t="s">
        <v>139</v>
      </c>
      <c r="F78" s="160" t="s">
        <v>140</v>
      </c>
      <c r="G78" s="122" t="s">
        <v>150</v>
      </c>
      <c r="H78" s="160">
        <v>81112100</v>
      </c>
      <c r="I78" s="160">
        <v>4</v>
      </c>
      <c r="J78" s="160">
        <v>5</v>
      </c>
      <c r="K78" s="160" t="s">
        <v>806</v>
      </c>
      <c r="L78" s="160">
        <v>1</v>
      </c>
      <c r="M78" s="160" t="s">
        <v>90</v>
      </c>
      <c r="N78" s="122" t="s">
        <v>48</v>
      </c>
      <c r="O78" s="222">
        <v>25821192</v>
      </c>
      <c r="P78" s="160">
        <v>0</v>
      </c>
      <c r="Q78" s="160">
        <v>0</v>
      </c>
      <c r="R78" s="160" t="s">
        <v>49</v>
      </c>
      <c r="S78" s="160" t="s">
        <v>50</v>
      </c>
      <c r="T78" s="160" t="s">
        <v>133</v>
      </c>
      <c r="U78" s="160">
        <v>3846666</v>
      </c>
      <c r="V78" s="160" t="s">
        <v>134</v>
      </c>
      <c r="W78" s="160" t="s">
        <v>76</v>
      </c>
      <c r="X78" s="160" t="s">
        <v>142</v>
      </c>
      <c r="Y78" s="163"/>
      <c r="Z78" s="163">
        <f>2784600+3027597+1345094.71+2500000+2575428</f>
        <v>12232719.710000001</v>
      </c>
      <c r="AA78" s="224">
        <f>786667+459513</f>
        <v>1246180</v>
      </c>
      <c r="AB78" s="163">
        <f t="shared" si="5"/>
        <v>36807731.710000001</v>
      </c>
      <c r="AC78" s="119" t="s">
        <v>892</v>
      </c>
      <c r="AD78" s="120">
        <f>23178162+2784600+6229053.81+2575428</f>
        <v>34767243.810000002</v>
      </c>
      <c r="AE78" s="121">
        <f t="shared" si="4"/>
        <v>2040487.8999999985</v>
      </c>
      <c r="AF78" s="122" t="s">
        <v>893</v>
      </c>
      <c r="AG78" s="157" t="s">
        <v>894</v>
      </c>
      <c r="AH78" s="120">
        <f>23178162+2784600+6229053.81+2575428</f>
        <v>34767243.810000002</v>
      </c>
      <c r="AI78" s="120">
        <f>+AB78-AH78</f>
        <v>2040487.8999999985</v>
      </c>
      <c r="AJ78" s="122" t="s">
        <v>669</v>
      </c>
      <c r="AK78" s="122" t="s">
        <v>498</v>
      </c>
      <c r="AL78" s="120">
        <f>1803588.5+3607177+3607177+3672177+2784600+1212577+3997177+3997177+3997177</f>
        <v>28678827.5</v>
      </c>
      <c r="AM78" s="221" t="s">
        <v>757</v>
      </c>
    </row>
    <row r="79" spans="1:39" ht="113.45" customHeight="1" x14ac:dyDescent="0.25">
      <c r="A79" s="218" t="s">
        <v>456</v>
      </c>
      <c r="B79" s="219" t="s">
        <v>115</v>
      </c>
      <c r="C79" s="122" t="s">
        <v>138</v>
      </c>
      <c r="D79" s="160" t="s">
        <v>139</v>
      </c>
      <c r="E79" s="160" t="s">
        <v>139</v>
      </c>
      <c r="F79" s="160" t="s">
        <v>140</v>
      </c>
      <c r="G79" s="122" t="s">
        <v>428</v>
      </c>
      <c r="H79" s="160">
        <v>81112100</v>
      </c>
      <c r="I79" s="160">
        <v>4</v>
      </c>
      <c r="J79" s="160">
        <v>5</v>
      </c>
      <c r="K79" s="160">
        <v>6</v>
      </c>
      <c r="L79" s="160">
        <v>1</v>
      </c>
      <c r="M79" s="160" t="s">
        <v>90</v>
      </c>
      <c r="N79" s="122" t="s">
        <v>48</v>
      </c>
      <c r="O79" s="222">
        <v>24178808</v>
      </c>
      <c r="P79" s="160">
        <v>1</v>
      </c>
      <c r="Q79" s="160">
        <v>3</v>
      </c>
      <c r="R79" s="160" t="s">
        <v>49</v>
      </c>
      <c r="S79" s="160" t="s">
        <v>50</v>
      </c>
      <c r="T79" s="160" t="s">
        <v>133</v>
      </c>
      <c r="U79" s="160">
        <v>3846666</v>
      </c>
      <c r="V79" s="160" t="s">
        <v>134</v>
      </c>
      <c r="W79" s="160" t="s">
        <v>76</v>
      </c>
      <c r="X79" s="160" t="s">
        <v>142</v>
      </c>
      <c r="Y79" s="163"/>
      <c r="Z79" s="163"/>
      <c r="AA79" s="163">
        <f>2784600+1345094.71</f>
        <v>4129694.71</v>
      </c>
      <c r="AB79" s="163">
        <f t="shared" si="5"/>
        <v>20049113.289999999</v>
      </c>
      <c r="AC79" s="119">
        <v>322</v>
      </c>
      <c r="AD79" s="121">
        <f>24178808-4129694.71</f>
        <v>20049113.289999999</v>
      </c>
      <c r="AE79" s="121">
        <f t="shared" si="4"/>
        <v>0</v>
      </c>
      <c r="AF79" s="122">
        <v>322</v>
      </c>
      <c r="AG79" s="157">
        <v>44572</v>
      </c>
      <c r="AH79" s="120">
        <f>24178808-4129694.71</f>
        <v>20049113.289999999</v>
      </c>
      <c r="AI79" s="120">
        <f t="shared" si="3"/>
        <v>0</v>
      </c>
      <c r="AJ79" s="122" t="s">
        <v>497</v>
      </c>
      <c r="AK79" s="122" t="s">
        <v>498</v>
      </c>
      <c r="AL79" s="120">
        <f>4396147+4396147+4396147+266451.79+4396147+2198073.5</f>
        <v>20049113.289999999</v>
      </c>
      <c r="AM79" s="221" t="s">
        <v>752</v>
      </c>
    </row>
    <row r="80" spans="1:39" ht="113.45" customHeight="1" x14ac:dyDescent="0.25">
      <c r="A80" s="218" t="s">
        <v>456</v>
      </c>
      <c r="B80" s="219" t="s">
        <v>115</v>
      </c>
      <c r="C80" s="122" t="s">
        <v>138</v>
      </c>
      <c r="D80" s="160" t="s">
        <v>139</v>
      </c>
      <c r="E80" s="160" t="s">
        <v>139</v>
      </c>
      <c r="F80" s="160" t="s">
        <v>140</v>
      </c>
      <c r="G80" s="122" t="s">
        <v>151</v>
      </c>
      <c r="H80" s="160">
        <v>81112215</v>
      </c>
      <c r="I80" s="160">
        <v>1</v>
      </c>
      <c r="J80" s="160">
        <v>1</v>
      </c>
      <c r="K80" s="160">
        <v>10</v>
      </c>
      <c r="L80" s="160">
        <v>1</v>
      </c>
      <c r="M80" s="160" t="s">
        <v>47</v>
      </c>
      <c r="N80" s="122" t="s">
        <v>48</v>
      </c>
      <c r="O80" s="222">
        <f>2950000*10</f>
        <v>29500000</v>
      </c>
      <c r="P80" s="160">
        <v>0</v>
      </c>
      <c r="Q80" s="160">
        <v>0</v>
      </c>
      <c r="R80" s="160" t="s">
        <v>49</v>
      </c>
      <c r="S80" s="160" t="s">
        <v>50</v>
      </c>
      <c r="T80" s="160" t="s">
        <v>133</v>
      </c>
      <c r="U80" s="160">
        <v>3846666</v>
      </c>
      <c r="V80" s="160" t="s">
        <v>134</v>
      </c>
      <c r="W80" s="160" t="s">
        <v>53</v>
      </c>
      <c r="X80" s="160" t="s">
        <v>142</v>
      </c>
      <c r="Y80" s="163"/>
      <c r="Z80" s="163"/>
      <c r="AA80" s="163"/>
      <c r="AB80" s="163">
        <f t="shared" si="5"/>
        <v>29500000</v>
      </c>
      <c r="AC80" s="119">
        <v>822</v>
      </c>
      <c r="AD80" s="120">
        <v>29500000</v>
      </c>
      <c r="AE80" s="121">
        <f t="shared" si="4"/>
        <v>0</v>
      </c>
      <c r="AF80" s="122">
        <v>3522</v>
      </c>
      <c r="AG80" s="157">
        <v>44582</v>
      </c>
      <c r="AH80" s="120">
        <v>29500000</v>
      </c>
      <c r="AI80" s="120">
        <f t="shared" si="3"/>
        <v>0</v>
      </c>
      <c r="AJ80" s="122" t="s">
        <v>598</v>
      </c>
      <c r="AK80" s="122" t="s">
        <v>599</v>
      </c>
      <c r="AL80" s="120">
        <f>1475000+2950000+2950000+2950000+2950000+2950000+2950000+2950000+2950000+2950000+1475000</f>
        <v>29500000</v>
      </c>
      <c r="AM80" s="221"/>
    </row>
    <row r="81" spans="1:39" ht="113.45" customHeight="1" x14ac:dyDescent="0.25">
      <c r="A81" s="218" t="s">
        <v>456</v>
      </c>
      <c r="B81" s="219" t="s">
        <v>115</v>
      </c>
      <c r="C81" s="122" t="s">
        <v>138</v>
      </c>
      <c r="D81" s="160" t="s">
        <v>139</v>
      </c>
      <c r="E81" s="160" t="s">
        <v>139</v>
      </c>
      <c r="F81" s="160" t="s">
        <v>140</v>
      </c>
      <c r="G81" s="122" t="s">
        <v>152</v>
      </c>
      <c r="H81" s="160">
        <v>81112501</v>
      </c>
      <c r="I81" s="160">
        <v>2</v>
      </c>
      <c r="J81" s="160">
        <v>2</v>
      </c>
      <c r="K81" s="160">
        <v>1</v>
      </c>
      <c r="L81" s="160">
        <v>1</v>
      </c>
      <c r="M81" s="160" t="s">
        <v>424</v>
      </c>
      <c r="N81" s="122" t="s">
        <v>48</v>
      </c>
      <c r="O81" s="222">
        <v>3000000</v>
      </c>
      <c r="P81" s="160">
        <v>0</v>
      </c>
      <c r="Q81" s="160">
        <v>0</v>
      </c>
      <c r="R81" s="160" t="s">
        <v>49</v>
      </c>
      <c r="S81" s="160" t="s">
        <v>50</v>
      </c>
      <c r="T81" s="160" t="s">
        <v>133</v>
      </c>
      <c r="U81" s="160">
        <v>3846666</v>
      </c>
      <c r="V81" s="160" t="s">
        <v>134</v>
      </c>
      <c r="W81" s="160" t="s">
        <v>153</v>
      </c>
      <c r="X81" s="160" t="s">
        <v>149</v>
      </c>
      <c r="Y81" s="163"/>
      <c r="Z81" s="163"/>
      <c r="AA81" s="163">
        <v>3000000</v>
      </c>
      <c r="AB81" s="163">
        <f t="shared" si="5"/>
        <v>0</v>
      </c>
      <c r="AC81" s="119"/>
      <c r="AD81" s="120"/>
      <c r="AE81" s="121">
        <f t="shared" si="4"/>
        <v>0</v>
      </c>
      <c r="AF81" s="122"/>
      <c r="AG81" s="122"/>
      <c r="AH81" s="120"/>
      <c r="AI81" s="120">
        <f t="shared" si="3"/>
        <v>0</v>
      </c>
      <c r="AJ81" s="122"/>
      <c r="AK81" s="122"/>
      <c r="AL81" s="120"/>
      <c r="AM81" s="221" t="s">
        <v>755</v>
      </c>
    </row>
    <row r="82" spans="1:39" ht="113.45" customHeight="1" x14ac:dyDescent="0.25">
      <c r="A82" s="218" t="s">
        <v>456</v>
      </c>
      <c r="B82" s="219" t="s">
        <v>115</v>
      </c>
      <c r="C82" s="122" t="s">
        <v>138</v>
      </c>
      <c r="D82" s="160" t="s">
        <v>139</v>
      </c>
      <c r="E82" s="160" t="s">
        <v>139</v>
      </c>
      <c r="F82" s="160" t="s">
        <v>154</v>
      </c>
      <c r="G82" s="122" t="s">
        <v>155</v>
      </c>
      <c r="H82" s="160">
        <v>81111812</v>
      </c>
      <c r="I82" s="160">
        <v>6</v>
      </c>
      <c r="J82" s="160">
        <v>6</v>
      </c>
      <c r="K82" s="160">
        <v>6</v>
      </c>
      <c r="L82" s="160">
        <v>1</v>
      </c>
      <c r="M82" s="160" t="s">
        <v>424</v>
      </c>
      <c r="N82" s="122" t="s">
        <v>48</v>
      </c>
      <c r="O82" s="222">
        <v>3450000</v>
      </c>
      <c r="P82" s="160">
        <v>0</v>
      </c>
      <c r="Q82" s="160">
        <v>0</v>
      </c>
      <c r="R82" s="160" t="s">
        <v>49</v>
      </c>
      <c r="S82" s="160" t="s">
        <v>50</v>
      </c>
      <c r="T82" s="160" t="s">
        <v>133</v>
      </c>
      <c r="U82" s="160">
        <v>3846666</v>
      </c>
      <c r="V82" s="160" t="s">
        <v>134</v>
      </c>
      <c r="W82" s="160" t="s">
        <v>76</v>
      </c>
      <c r="X82" s="160" t="s">
        <v>156</v>
      </c>
      <c r="Y82" s="163"/>
      <c r="Z82" s="163"/>
      <c r="AA82" s="163"/>
      <c r="AB82" s="163">
        <f t="shared" si="5"/>
        <v>3450000</v>
      </c>
      <c r="AC82" s="119">
        <v>13922</v>
      </c>
      <c r="AD82" s="120">
        <f>3450000-535.1</f>
        <v>3449464.9</v>
      </c>
      <c r="AE82" s="121">
        <f t="shared" si="4"/>
        <v>535.10000000009313</v>
      </c>
      <c r="AF82" s="122">
        <v>17122</v>
      </c>
      <c r="AG82" s="157">
        <v>44718</v>
      </c>
      <c r="AH82" s="120">
        <f>3450000-535.1</f>
        <v>3449464.9</v>
      </c>
      <c r="AI82" s="120">
        <f t="shared" si="3"/>
        <v>535.10000000009313</v>
      </c>
      <c r="AJ82" s="122" t="s">
        <v>682</v>
      </c>
      <c r="AK82" s="122" t="s">
        <v>681</v>
      </c>
      <c r="AL82" s="120">
        <f>384460.44+961151.1+256306.96+1537841.76+309704.64</f>
        <v>3449464.9</v>
      </c>
      <c r="AM82" s="221"/>
    </row>
    <row r="83" spans="1:39" ht="113.45" customHeight="1" x14ac:dyDescent="0.25">
      <c r="A83" s="218" t="s">
        <v>456</v>
      </c>
      <c r="B83" s="219" t="s">
        <v>115</v>
      </c>
      <c r="C83" s="122" t="s">
        <v>138</v>
      </c>
      <c r="D83" s="160" t="s">
        <v>139</v>
      </c>
      <c r="E83" s="160" t="s">
        <v>139</v>
      </c>
      <c r="F83" s="160" t="s">
        <v>154</v>
      </c>
      <c r="G83" s="122" t="s">
        <v>157</v>
      </c>
      <c r="H83" s="160" t="s">
        <v>158</v>
      </c>
      <c r="I83" s="160">
        <v>5</v>
      </c>
      <c r="J83" s="160">
        <v>5</v>
      </c>
      <c r="K83" s="160">
        <v>7</v>
      </c>
      <c r="L83" s="160">
        <v>1</v>
      </c>
      <c r="M83" s="160" t="s">
        <v>424</v>
      </c>
      <c r="N83" s="122" t="s">
        <v>48</v>
      </c>
      <c r="O83" s="222">
        <v>5400000</v>
      </c>
      <c r="P83" s="160">
        <v>0</v>
      </c>
      <c r="Q83" s="160">
        <v>0</v>
      </c>
      <c r="R83" s="160" t="s">
        <v>49</v>
      </c>
      <c r="S83" s="160" t="s">
        <v>50</v>
      </c>
      <c r="T83" s="160" t="s">
        <v>133</v>
      </c>
      <c r="U83" s="160">
        <v>3846666</v>
      </c>
      <c r="V83" s="160" t="s">
        <v>134</v>
      </c>
      <c r="W83" s="160" t="s">
        <v>76</v>
      </c>
      <c r="X83" s="160" t="s">
        <v>156</v>
      </c>
      <c r="Y83" s="163"/>
      <c r="Z83" s="163"/>
      <c r="AA83" s="163"/>
      <c r="AB83" s="163">
        <f t="shared" si="5"/>
        <v>5400000</v>
      </c>
      <c r="AC83" s="119">
        <v>13422</v>
      </c>
      <c r="AD83" s="120">
        <f>5400000-2579000</f>
        <v>2821000</v>
      </c>
      <c r="AE83" s="121">
        <f t="shared" si="4"/>
        <v>2579000</v>
      </c>
      <c r="AF83" s="122">
        <v>17922</v>
      </c>
      <c r="AG83" s="157">
        <v>44727</v>
      </c>
      <c r="AH83" s="120">
        <f>5400000-2579000</f>
        <v>2821000</v>
      </c>
      <c r="AI83" s="120">
        <f t="shared" si="3"/>
        <v>2579000</v>
      </c>
      <c r="AJ83" s="122" t="s">
        <v>686</v>
      </c>
      <c r="AK83" s="122" t="s">
        <v>687</v>
      </c>
      <c r="AL83" s="120">
        <f>321000+1712000+788000</f>
        <v>2821000</v>
      </c>
      <c r="AM83" s="221"/>
    </row>
    <row r="84" spans="1:39" ht="113.45" customHeight="1" x14ac:dyDescent="0.25">
      <c r="A84" s="218" t="s">
        <v>456</v>
      </c>
      <c r="B84" s="219" t="s">
        <v>115</v>
      </c>
      <c r="C84" s="122" t="s">
        <v>138</v>
      </c>
      <c r="D84" s="160" t="s">
        <v>139</v>
      </c>
      <c r="E84" s="160" t="s">
        <v>139</v>
      </c>
      <c r="F84" s="160" t="s">
        <v>154</v>
      </c>
      <c r="G84" s="122" t="s">
        <v>159</v>
      </c>
      <c r="H84" s="160">
        <v>43233205</v>
      </c>
      <c r="I84" s="160">
        <v>6</v>
      </c>
      <c r="J84" s="160">
        <v>6</v>
      </c>
      <c r="K84" s="160">
        <v>1</v>
      </c>
      <c r="L84" s="160">
        <v>1</v>
      </c>
      <c r="M84" s="160" t="s">
        <v>424</v>
      </c>
      <c r="N84" s="122" t="s">
        <v>48</v>
      </c>
      <c r="O84" s="222">
        <v>12000000</v>
      </c>
      <c r="P84" s="160">
        <v>0</v>
      </c>
      <c r="Q84" s="160">
        <v>0</v>
      </c>
      <c r="R84" s="160" t="s">
        <v>49</v>
      </c>
      <c r="S84" s="160" t="s">
        <v>50</v>
      </c>
      <c r="T84" s="160" t="s">
        <v>133</v>
      </c>
      <c r="U84" s="160">
        <v>3846666</v>
      </c>
      <c r="V84" s="160" t="s">
        <v>134</v>
      </c>
      <c r="W84" s="160" t="s">
        <v>153</v>
      </c>
      <c r="X84" s="160" t="s">
        <v>160</v>
      </c>
      <c r="Y84" s="163"/>
      <c r="Z84" s="163"/>
      <c r="AA84" s="163">
        <f>27597+2234430</f>
        <v>2262027</v>
      </c>
      <c r="AB84" s="163">
        <f t="shared" si="5"/>
        <v>9737973</v>
      </c>
      <c r="AC84" s="119">
        <v>18022</v>
      </c>
      <c r="AD84" s="120">
        <f>9992560-254587</f>
        <v>9737973</v>
      </c>
      <c r="AE84" s="121">
        <f t="shared" si="4"/>
        <v>0</v>
      </c>
      <c r="AF84" s="122">
        <v>22522</v>
      </c>
      <c r="AG84" s="157">
        <v>44777</v>
      </c>
      <c r="AH84" s="120">
        <v>9737973</v>
      </c>
      <c r="AI84" s="120">
        <f t="shared" si="3"/>
        <v>0</v>
      </c>
      <c r="AJ84" s="122" t="s">
        <v>758</v>
      </c>
      <c r="AK84" s="122" t="s">
        <v>759</v>
      </c>
      <c r="AL84" s="120">
        <v>9737973</v>
      </c>
      <c r="AM84" s="221" t="s">
        <v>755</v>
      </c>
    </row>
    <row r="85" spans="1:39" ht="113.45" customHeight="1" x14ac:dyDescent="0.25">
      <c r="A85" s="218" t="s">
        <v>456</v>
      </c>
      <c r="B85" s="219" t="s">
        <v>115</v>
      </c>
      <c r="C85" s="122" t="s">
        <v>138</v>
      </c>
      <c r="D85" s="160" t="s">
        <v>139</v>
      </c>
      <c r="E85" s="160" t="s">
        <v>139</v>
      </c>
      <c r="F85" s="160" t="s">
        <v>154</v>
      </c>
      <c r="G85" s="122" t="s">
        <v>161</v>
      </c>
      <c r="H85" s="160">
        <v>81112200</v>
      </c>
      <c r="I85" s="160">
        <v>5</v>
      </c>
      <c r="J85" s="160">
        <v>5</v>
      </c>
      <c r="K85" s="160">
        <v>7</v>
      </c>
      <c r="L85" s="160">
        <v>1</v>
      </c>
      <c r="M85" s="160" t="s">
        <v>424</v>
      </c>
      <c r="N85" s="122" t="s">
        <v>48</v>
      </c>
      <c r="O85" s="222">
        <v>13000000</v>
      </c>
      <c r="P85" s="160">
        <v>0</v>
      </c>
      <c r="Q85" s="160">
        <v>0</v>
      </c>
      <c r="R85" s="160" t="s">
        <v>49</v>
      </c>
      <c r="S85" s="160" t="s">
        <v>50</v>
      </c>
      <c r="T85" s="160" t="s">
        <v>133</v>
      </c>
      <c r="U85" s="160">
        <v>3846666</v>
      </c>
      <c r="V85" s="160" t="s">
        <v>134</v>
      </c>
      <c r="W85" s="160" t="s">
        <v>147</v>
      </c>
      <c r="X85" s="160" t="s">
        <v>156</v>
      </c>
      <c r="Y85" s="163"/>
      <c r="Z85" s="163"/>
      <c r="AA85" s="163">
        <f>1447190+368178</f>
        <v>1815368</v>
      </c>
      <c r="AB85" s="163">
        <f t="shared" si="5"/>
        <v>11184632</v>
      </c>
      <c r="AC85" s="119">
        <v>13122</v>
      </c>
      <c r="AD85" s="120">
        <f>12987535-1802903</f>
        <v>11184632</v>
      </c>
      <c r="AE85" s="121">
        <f t="shared" si="4"/>
        <v>0</v>
      </c>
      <c r="AF85" s="122">
        <v>16222</v>
      </c>
      <c r="AG85" s="157">
        <v>44708</v>
      </c>
      <c r="AH85" s="120">
        <v>11184632</v>
      </c>
      <c r="AI85" s="120">
        <f t="shared" si="3"/>
        <v>0</v>
      </c>
      <c r="AJ85" s="122" t="s">
        <v>670</v>
      </c>
      <c r="AK85" s="122" t="s">
        <v>671</v>
      </c>
      <c r="AL85" s="120">
        <v>11184632</v>
      </c>
      <c r="AM85" s="221" t="s">
        <v>755</v>
      </c>
    </row>
    <row r="86" spans="1:39" ht="113.45" customHeight="1" x14ac:dyDescent="0.25">
      <c r="A86" s="218" t="s">
        <v>456</v>
      </c>
      <c r="B86" s="219" t="s">
        <v>115</v>
      </c>
      <c r="C86" s="122" t="s">
        <v>138</v>
      </c>
      <c r="D86" s="160" t="s">
        <v>139</v>
      </c>
      <c r="E86" s="160" t="s">
        <v>139</v>
      </c>
      <c r="F86" s="160" t="s">
        <v>154</v>
      </c>
      <c r="G86" s="122" t="s">
        <v>162</v>
      </c>
      <c r="H86" s="160">
        <v>81112200</v>
      </c>
      <c r="I86" s="160">
        <v>1</v>
      </c>
      <c r="J86" s="160">
        <v>1</v>
      </c>
      <c r="K86" s="160">
        <v>11</v>
      </c>
      <c r="L86" s="160">
        <v>1</v>
      </c>
      <c r="M86" s="160" t="s">
        <v>47</v>
      </c>
      <c r="N86" s="122" t="s">
        <v>48</v>
      </c>
      <c r="O86" s="222">
        <v>29000000</v>
      </c>
      <c r="P86" s="160">
        <v>0</v>
      </c>
      <c r="Q86" s="160">
        <v>0</v>
      </c>
      <c r="R86" s="160" t="s">
        <v>49</v>
      </c>
      <c r="S86" s="160" t="s">
        <v>50</v>
      </c>
      <c r="T86" s="160" t="s">
        <v>133</v>
      </c>
      <c r="U86" s="160">
        <v>3846666</v>
      </c>
      <c r="V86" s="160" t="s">
        <v>134</v>
      </c>
      <c r="W86" s="160" t="s">
        <v>76</v>
      </c>
      <c r="X86" s="160" t="s">
        <v>156</v>
      </c>
      <c r="Y86" s="163"/>
      <c r="Z86" s="163"/>
      <c r="AA86" s="163">
        <v>53250</v>
      </c>
      <c r="AB86" s="163">
        <f t="shared" si="5"/>
        <v>28946750</v>
      </c>
      <c r="AC86" s="119">
        <v>1022</v>
      </c>
      <c r="AD86" s="120">
        <v>28946750</v>
      </c>
      <c r="AE86" s="121">
        <f t="shared" si="4"/>
        <v>0</v>
      </c>
      <c r="AF86" s="122">
        <v>922</v>
      </c>
      <c r="AG86" s="157">
        <v>44575</v>
      </c>
      <c r="AH86" s="120">
        <v>28946750</v>
      </c>
      <c r="AI86" s="120">
        <f t="shared" si="3"/>
        <v>0</v>
      </c>
      <c r="AJ86" s="122" t="s">
        <v>510</v>
      </c>
      <c r="AK86" s="122" t="s">
        <v>511</v>
      </c>
      <c r="AL86" s="120">
        <f>1348667+2380000+2380000+2380000+2380000+2380000+2380000+2380000+2380000+2380000+2380000+3798083</f>
        <v>28946750</v>
      </c>
      <c r="AM86" s="221" t="s">
        <v>755</v>
      </c>
    </row>
    <row r="87" spans="1:39" ht="113.45" customHeight="1" x14ac:dyDescent="0.25">
      <c r="A87" s="218" t="s">
        <v>456</v>
      </c>
      <c r="B87" s="219" t="s">
        <v>115</v>
      </c>
      <c r="C87" s="122" t="s">
        <v>138</v>
      </c>
      <c r="D87" s="160" t="s">
        <v>139</v>
      </c>
      <c r="E87" s="160" t="s">
        <v>139</v>
      </c>
      <c r="F87" s="160" t="s">
        <v>154</v>
      </c>
      <c r="G87" s="122" t="s">
        <v>163</v>
      </c>
      <c r="H87" s="160">
        <v>81112220</v>
      </c>
      <c r="I87" s="160">
        <v>5</v>
      </c>
      <c r="J87" s="160">
        <v>5</v>
      </c>
      <c r="K87" s="160">
        <v>7</v>
      </c>
      <c r="L87" s="160">
        <v>1</v>
      </c>
      <c r="M87" s="160" t="s">
        <v>424</v>
      </c>
      <c r="N87" s="122" t="s">
        <v>48</v>
      </c>
      <c r="O87" s="222">
        <v>4000000</v>
      </c>
      <c r="P87" s="160">
        <v>0</v>
      </c>
      <c r="Q87" s="160">
        <v>0</v>
      </c>
      <c r="R87" s="160" t="s">
        <v>49</v>
      </c>
      <c r="S87" s="160" t="s">
        <v>50</v>
      </c>
      <c r="T87" s="160" t="s">
        <v>133</v>
      </c>
      <c r="U87" s="160">
        <v>3846666</v>
      </c>
      <c r="V87" s="160" t="s">
        <v>134</v>
      </c>
      <c r="W87" s="160" t="s">
        <v>76</v>
      </c>
      <c r="X87" s="160" t="s">
        <v>156</v>
      </c>
      <c r="Y87" s="163"/>
      <c r="Z87" s="163"/>
      <c r="AA87" s="163"/>
      <c r="AB87" s="163">
        <f t="shared" si="5"/>
        <v>4000000</v>
      </c>
      <c r="AC87" s="119">
        <v>14022</v>
      </c>
      <c r="AD87" s="120">
        <v>4000000</v>
      </c>
      <c r="AE87" s="121">
        <f t="shared" si="4"/>
        <v>0</v>
      </c>
      <c r="AF87" s="122">
        <v>19822</v>
      </c>
      <c r="AG87" s="157">
        <v>44742</v>
      </c>
      <c r="AH87" s="120">
        <v>4000000</v>
      </c>
      <c r="AI87" s="120">
        <f t="shared" si="3"/>
        <v>0</v>
      </c>
      <c r="AJ87" s="122" t="s">
        <v>689</v>
      </c>
      <c r="AK87" s="122" t="s">
        <v>687</v>
      </c>
      <c r="AL87" s="120">
        <f>630000+630000+1942500+797500</f>
        <v>4000000</v>
      </c>
      <c r="AM87" s="221"/>
    </row>
    <row r="88" spans="1:39" ht="113.45" customHeight="1" x14ac:dyDescent="0.25">
      <c r="A88" s="218" t="s">
        <v>456</v>
      </c>
      <c r="B88" s="219" t="s">
        <v>115</v>
      </c>
      <c r="C88" s="122" t="s">
        <v>138</v>
      </c>
      <c r="D88" s="160" t="s">
        <v>139</v>
      </c>
      <c r="E88" s="160" t="s">
        <v>139</v>
      </c>
      <c r="F88" s="160" t="s">
        <v>154</v>
      </c>
      <c r="G88" s="122" t="s">
        <v>164</v>
      </c>
      <c r="H88" s="160">
        <v>83121700</v>
      </c>
      <c r="I88" s="160">
        <v>5</v>
      </c>
      <c r="J88" s="160">
        <v>5</v>
      </c>
      <c r="K88" s="160">
        <v>7</v>
      </c>
      <c r="L88" s="160">
        <v>1</v>
      </c>
      <c r="M88" s="160" t="s">
        <v>424</v>
      </c>
      <c r="N88" s="122" t="s">
        <v>48</v>
      </c>
      <c r="O88" s="222">
        <v>12000000</v>
      </c>
      <c r="P88" s="160">
        <v>0</v>
      </c>
      <c r="Q88" s="160">
        <v>0</v>
      </c>
      <c r="R88" s="160" t="s">
        <v>49</v>
      </c>
      <c r="S88" s="160" t="s">
        <v>50</v>
      </c>
      <c r="T88" s="160" t="s">
        <v>133</v>
      </c>
      <c r="U88" s="160">
        <v>3846666</v>
      </c>
      <c r="V88" s="160" t="s">
        <v>134</v>
      </c>
      <c r="W88" s="160" t="s">
        <v>76</v>
      </c>
      <c r="X88" s="160" t="s">
        <v>156</v>
      </c>
      <c r="Y88" s="163"/>
      <c r="Z88" s="163"/>
      <c r="AA88" s="163">
        <f>1619059+646000</f>
        <v>2265059</v>
      </c>
      <c r="AB88" s="163">
        <f t="shared" si="5"/>
        <v>9734941</v>
      </c>
      <c r="AC88" s="119">
        <v>14622</v>
      </c>
      <c r="AD88" s="120">
        <f>12000000-2470001</f>
        <v>9529999</v>
      </c>
      <c r="AE88" s="121">
        <f t="shared" si="4"/>
        <v>204942</v>
      </c>
      <c r="AF88" s="122">
        <v>18322</v>
      </c>
      <c r="AG88" s="157">
        <v>44735</v>
      </c>
      <c r="AH88" s="120">
        <v>9529999</v>
      </c>
      <c r="AI88" s="120">
        <f t="shared" si="3"/>
        <v>204942</v>
      </c>
      <c r="AJ88" s="122" t="s">
        <v>688</v>
      </c>
      <c r="AK88" s="122" t="s">
        <v>684</v>
      </c>
      <c r="AL88" s="120">
        <f>356700+832300+1070100+7033098+237801</f>
        <v>9529999</v>
      </c>
      <c r="AM88" s="221" t="s">
        <v>755</v>
      </c>
    </row>
    <row r="89" spans="1:39" ht="113.45" customHeight="1" x14ac:dyDescent="0.25">
      <c r="A89" s="218" t="s">
        <v>456</v>
      </c>
      <c r="B89" s="219" t="s">
        <v>115</v>
      </c>
      <c r="C89" s="122" t="s">
        <v>138</v>
      </c>
      <c r="D89" s="160" t="s">
        <v>139</v>
      </c>
      <c r="E89" s="160" t="s">
        <v>139</v>
      </c>
      <c r="F89" s="160" t="s">
        <v>154</v>
      </c>
      <c r="G89" s="122" t="s">
        <v>165</v>
      </c>
      <c r="H89" s="160">
        <v>81112200</v>
      </c>
      <c r="I89" s="160">
        <v>5</v>
      </c>
      <c r="J89" s="160">
        <v>5</v>
      </c>
      <c r="K89" s="160">
        <v>7</v>
      </c>
      <c r="L89" s="160">
        <v>1</v>
      </c>
      <c r="M89" s="160" t="s">
        <v>424</v>
      </c>
      <c r="N89" s="122" t="s">
        <v>48</v>
      </c>
      <c r="O89" s="222">
        <v>4500000</v>
      </c>
      <c r="P89" s="160">
        <v>0</v>
      </c>
      <c r="Q89" s="160">
        <v>0</v>
      </c>
      <c r="R89" s="160" t="s">
        <v>49</v>
      </c>
      <c r="S89" s="160" t="s">
        <v>50</v>
      </c>
      <c r="T89" s="160" t="s">
        <v>133</v>
      </c>
      <c r="U89" s="160">
        <v>3846666</v>
      </c>
      <c r="V89" s="160" t="s">
        <v>134</v>
      </c>
      <c r="W89" s="160" t="s">
        <v>76</v>
      </c>
      <c r="X89" s="160" t="s">
        <v>156</v>
      </c>
      <c r="Y89" s="163"/>
      <c r="Z89" s="163"/>
      <c r="AA89" s="163"/>
      <c r="AB89" s="163">
        <f t="shared" si="5"/>
        <v>4500000</v>
      </c>
      <c r="AC89" s="119">
        <v>13322</v>
      </c>
      <c r="AD89" s="120">
        <f>4500000-1214250</f>
        <v>3285750</v>
      </c>
      <c r="AE89" s="121">
        <f t="shared" si="4"/>
        <v>1214250</v>
      </c>
      <c r="AF89" s="122">
        <v>16722</v>
      </c>
      <c r="AG89" s="171">
        <v>44714</v>
      </c>
      <c r="AH89" s="120">
        <f>4500000-1214250</f>
        <v>3285750</v>
      </c>
      <c r="AI89" s="120">
        <f t="shared" si="3"/>
        <v>1214250</v>
      </c>
      <c r="AJ89" s="122" t="s">
        <v>676</v>
      </c>
      <c r="AK89" s="122" t="s">
        <v>675</v>
      </c>
      <c r="AL89" s="120">
        <f>416675+892875+476200+1500000</f>
        <v>3285750</v>
      </c>
      <c r="AM89" s="221"/>
    </row>
    <row r="90" spans="1:39" ht="113.45" customHeight="1" x14ac:dyDescent="0.25">
      <c r="A90" s="218" t="s">
        <v>456</v>
      </c>
      <c r="B90" s="219" t="s">
        <v>115</v>
      </c>
      <c r="C90" s="122" t="s">
        <v>138</v>
      </c>
      <c r="D90" s="160" t="s">
        <v>139</v>
      </c>
      <c r="E90" s="160" t="s">
        <v>139</v>
      </c>
      <c r="F90" s="160" t="s">
        <v>154</v>
      </c>
      <c r="G90" s="122" t="s">
        <v>166</v>
      </c>
      <c r="H90" s="160">
        <v>81112200</v>
      </c>
      <c r="I90" s="160">
        <v>5</v>
      </c>
      <c r="J90" s="160">
        <v>5</v>
      </c>
      <c r="K90" s="160">
        <v>7</v>
      </c>
      <c r="L90" s="160">
        <v>1</v>
      </c>
      <c r="M90" s="160" t="s">
        <v>424</v>
      </c>
      <c r="N90" s="122" t="s">
        <v>48</v>
      </c>
      <c r="O90" s="222">
        <v>5000000</v>
      </c>
      <c r="P90" s="160">
        <v>0</v>
      </c>
      <c r="Q90" s="160">
        <v>0</v>
      </c>
      <c r="R90" s="160" t="s">
        <v>49</v>
      </c>
      <c r="S90" s="160" t="s">
        <v>50</v>
      </c>
      <c r="T90" s="160" t="s">
        <v>133</v>
      </c>
      <c r="U90" s="160">
        <v>3846666</v>
      </c>
      <c r="V90" s="160" t="s">
        <v>134</v>
      </c>
      <c r="W90" s="160" t="s">
        <v>76</v>
      </c>
      <c r="X90" s="160" t="s">
        <v>156</v>
      </c>
      <c r="Y90" s="163"/>
      <c r="Z90" s="163"/>
      <c r="AA90" s="163"/>
      <c r="AB90" s="163">
        <f t="shared" si="5"/>
        <v>5000000</v>
      </c>
      <c r="AC90" s="119">
        <v>13222</v>
      </c>
      <c r="AD90" s="120">
        <v>5000000</v>
      </c>
      <c r="AE90" s="121">
        <f t="shared" si="4"/>
        <v>0</v>
      </c>
      <c r="AF90" s="122">
        <v>17722</v>
      </c>
      <c r="AG90" s="157">
        <v>44719</v>
      </c>
      <c r="AH90" s="120">
        <v>5000000</v>
      </c>
      <c r="AI90" s="120">
        <f t="shared" si="3"/>
        <v>0</v>
      </c>
      <c r="AJ90" s="122" t="s">
        <v>683</v>
      </c>
      <c r="AK90" s="122" t="s">
        <v>684</v>
      </c>
      <c r="AL90" s="120">
        <f>356400+415800+831599+475200+831599+1663200+426202</f>
        <v>5000000</v>
      </c>
      <c r="AM90" s="221"/>
    </row>
    <row r="91" spans="1:39" ht="77.45" customHeight="1" x14ac:dyDescent="0.25">
      <c r="A91" s="218" t="s">
        <v>456</v>
      </c>
      <c r="B91" s="219" t="s">
        <v>115</v>
      </c>
      <c r="C91" s="122" t="s">
        <v>138</v>
      </c>
      <c r="D91" s="160" t="s">
        <v>69</v>
      </c>
      <c r="E91" s="160" t="s">
        <v>69</v>
      </c>
      <c r="F91" s="160" t="s">
        <v>154</v>
      </c>
      <c r="G91" s="122" t="s">
        <v>448</v>
      </c>
      <c r="H91" s="160">
        <v>80111600</v>
      </c>
      <c r="I91" s="160">
        <v>1</v>
      </c>
      <c r="J91" s="160">
        <v>1</v>
      </c>
      <c r="K91" s="160">
        <v>11</v>
      </c>
      <c r="L91" s="160">
        <v>1</v>
      </c>
      <c r="M91" s="160" t="s">
        <v>47</v>
      </c>
      <c r="N91" s="122" t="s">
        <v>48</v>
      </c>
      <c r="O91" s="222">
        <f>3130298*11+5166722</f>
        <v>39600000</v>
      </c>
      <c r="P91" s="160">
        <v>0</v>
      </c>
      <c r="Q91" s="160">
        <v>0</v>
      </c>
      <c r="R91" s="160" t="s">
        <v>49</v>
      </c>
      <c r="S91" s="160" t="s">
        <v>50</v>
      </c>
      <c r="T91" s="160" t="s">
        <v>133</v>
      </c>
      <c r="U91" s="160">
        <v>3846666</v>
      </c>
      <c r="V91" s="160" t="s">
        <v>134</v>
      </c>
      <c r="W91" s="223" t="s">
        <v>53</v>
      </c>
      <c r="X91" s="160" t="s">
        <v>71</v>
      </c>
      <c r="Y91" s="163"/>
      <c r="Z91" s="163"/>
      <c r="AA91" s="163"/>
      <c r="AB91" s="163">
        <f t="shared" si="5"/>
        <v>39600000</v>
      </c>
      <c r="AC91" s="119">
        <v>3822</v>
      </c>
      <c r="AD91" s="120">
        <v>39600000</v>
      </c>
      <c r="AE91" s="121">
        <f t="shared" si="4"/>
        <v>0</v>
      </c>
      <c r="AF91" s="122">
        <v>3022</v>
      </c>
      <c r="AG91" s="157">
        <v>44582</v>
      </c>
      <c r="AH91" s="120">
        <v>39600000</v>
      </c>
      <c r="AI91" s="120">
        <f t="shared" si="3"/>
        <v>0</v>
      </c>
      <c r="AJ91" s="122" t="s">
        <v>601</v>
      </c>
      <c r="AK91" s="122" t="s">
        <v>602</v>
      </c>
      <c r="AL91" s="120">
        <f>1200000+3600000+3600000+3600000+3600000+3600000+3600000+3600000+3600000+3600000+3600000+2400000</f>
        <v>39600000</v>
      </c>
      <c r="AM91" s="221"/>
    </row>
    <row r="92" spans="1:39" ht="93.6" customHeight="1" x14ac:dyDescent="0.25">
      <c r="A92" s="218" t="s">
        <v>456</v>
      </c>
      <c r="B92" s="219" t="s">
        <v>115</v>
      </c>
      <c r="C92" s="122" t="s">
        <v>138</v>
      </c>
      <c r="D92" s="160" t="s">
        <v>69</v>
      </c>
      <c r="E92" s="160" t="s">
        <v>69</v>
      </c>
      <c r="F92" s="160" t="s">
        <v>154</v>
      </c>
      <c r="G92" s="122" t="s">
        <v>449</v>
      </c>
      <c r="H92" s="160">
        <v>80111600</v>
      </c>
      <c r="I92" s="160">
        <v>1</v>
      </c>
      <c r="J92" s="160">
        <v>1</v>
      </c>
      <c r="K92" s="160">
        <v>11</v>
      </c>
      <c r="L92" s="160">
        <v>1</v>
      </c>
      <c r="M92" s="160" t="s">
        <v>47</v>
      </c>
      <c r="N92" s="122" t="s">
        <v>48</v>
      </c>
      <c r="O92" s="222">
        <f>3130298*11</f>
        <v>34433278</v>
      </c>
      <c r="P92" s="160">
        <v>0</v>
      </c>
      <c r="Q92" s="160">
        <v>0</v>
      </c>
      <c r="R92" s="160" t="s">
        <v>49</v>
      </c>
      <c r="S92" s="160" t="s">
        <v>50</v>
      </c>
      <c r="T92" s="160" t="s">
        <v>133</v>
      </c>
      <c r="U92" s="160">
        <v>3846666</v>
      </c>
      <c r="V92" s="160" t="s">
        <v>134</v>
      </c>
      <c r="W92" s="223" t="s">
        <v>53</v>
      </c>
      <c r="X92" s="160" t="s">
        <v>71</v>
      </c>
      <c r="Y92" s="163"/>
      <c r="Z92" s="163"/>
      <c r="AA92" s="163"/>
      <c r="AB92" s="163">
        <f t="shared" si="5"/>
        <v>34433278</v>
      </c>
      <c r="AC92" s="119">
        <v>3922</v>
      </c>
      <c r="AD92" s="120">
        <v>34433278</v>
      </c>
      <c r="AE92" s="121">
        <f t="shared" si="4"/>
        <v>0</v>
      </c>
      <c r="AF92" s="122">
        <v>2922</v>
      </c>
      <c r="AG92" s="157">
        <v>44582</v>
      </c>
      <c r="AH92" s="120">
        <v>34433278</v>
      </c>
      <c r="AI92" s="120">
        <f t="shared" si="3"/>
        <v>0</v>
      </c>
      <c r="AJ92" s="122" t="s">
        <v>600</v>
      </c>
      <c r="AK92" s="122" t="s">
        <v>603</v>
      </c>
      <c r="AL92" s="120">
        <f>1043433+3130298+3130298+3130298+3130298+3130298+3130298+3130298+3130298+3130298+3130298+2086865</f>
        <v>34433278</v>
      </c>
      <c r="AM92" s="221"/>
    </row>
    <row r="93" spans="1:39" ht="113.45" customHeight="1" x14ac:dyDescent="0.25">
      <c r="A93" s="103" t="s">
        <v>457</v>
      </c>
      <c r="B93" s="225" t="s">
        <v>56</v>
      </c>
      <c r="C93" s="160" t="s">
        <v>259</v>
      </c>
      <c r="D93" s="160" t="s">
        <v>167</v>
      </c>
      <c r="E93" s="160" t="s">
        <v>167</v>
      </c>
      <c r="F93" s="160" t="s">
        <v>56</v>
      </c>
      <c r="G93" s="160" t="s">
        <v>169</v>
      </c>
      <c r="H93" s="160">
        <v>50201713</v>
      </c>
      <c r="I93" s="160">
        <v>4</v>
      </c>
      <c r="J93" s="160">
        <v>4</v>
      </c>
      <c r="K93" s="160">
        <v>8</v>
      </c>
      <c r="L93" s="160">
        <v>1</v>
      </c>
      <c r="M93" s="160" t="s">
        <v>424</v>
      </c>
      <c r="N93" s="160" t="s">
        <v>420</v>
      </c>
      <c r="O93" s="222">
        <f>24203*12</f>
        <v>290436</v>
      </c>
      <c r="P93" s="160">
        <v>0</v>
      </c>
      <c r="Q93" s="160">
        <v>0</v>
      </c>
      <c r="R93" s="160" t="s">
        <v>49</v>
      </c>
      <c r="S93" s="160" t="s">
        <v>50</v>
      </c>
      <c r="T93" s="160" t="s">
        <v>113</v>
      </c>
      <c r="U93" s="160">
        <v>3846666</v>
      </c>
      <c r="V93" s="160" t="s">
        <v>168</v>
      </c>
      <c r="W93" s="160" t="s">
        <v>91</v>
      </c>
      <c r="X93" s="160" t="s">
        <v>62</v>
      </c>
      <c r="Y93" s="162"/>
      <c r="Z93" s="162"/>
      <c r="AA93" s="162">
        <f>169835.78+20864</f>
        <v>190699.78</v>
      </c>
      <c r="AB93" s="162">
        <f t="shared" si="5"/>
        <v>99736.22</v>
      </c>
      <c r="AC93" s="119" t="s">
        <v>756</v>
      </c>
      <c r="AD93" s="120">
        <f>40600.22+30450</f>
        <v>71050.22</v>
      </c>
      <c r="AE93" s="121">
        <f t="shared" si="4"/>
        <v>28686</v>
      </c>
      <c r="AF93" s="122" t="s">
        <v>811</v>
      </c>
      <c r="AG93" s="157" t="s">
        <v>838</v>
      </c>
      <c r="AH93" s="120">
        <f>40600.22+30450</f>
        <v>71050.22</v>
      </c>
      <c r="AI93" s="120">
        <f>+AB93-AH93</f>
        <v>28686</v>
      </c>
      <c r="AJ93" s="122" t="s">
        <v>839</v>
      </c>
      <c r="AK93" s="122" t="s">
        <v>500</v>
      </c>
      <c r="AL93" s="120">
        <f>20300.11+5075.03+5075.03+5075.03+5075.02+10150.06</f>
        <v>50750.28</v>
      </c>
      <c r="AM93" s="226" t="s">
        <v>752</v>
      </c>
    </row>
    <row r="94" spans="1:39" ht="75.599999999999994" customHeight="1" x14ac:dyDescent="0.25">
      <c r="A94" s="103" t="s">
        <v>458</v>
      </c>
      <c r="B94" s="225" t="s">
        <v>56</v>
      </c>
      <c r="C94" s="160" t="s">
        <v>170</v>
      </c>
      <c r="D94" s="160" t="s">
        <v>167</v>
      </c>
      <c r="E94" s="160" t="s">
        <v>167</v>
      </c>
      <c r="F94" s="160" t="s">
        <v>56</v>
      </c>
      <c r="G94" s="160" t="s">
        <v>171</v>
      </c>
      <c r="H94" s="160" t="s">
        <v>56</v>
      </c>
      <c r="I94" s="160">
        <v>2</v>
      </c>
      <c r="J94" s="160">
        <v>2</v>
      </c>
      <c r="K94" s="160">
        <v>11</v>
      </c>
      <c r="L94" s="160" t="s">
        <v>56</v>
      </c>
      <c r="M94" s="160" t="s">
        <v>57</v>
      </c>
      <c r="N94" s="160" t="s">
        <v>48</v>
      </c>
      <c r="O94" s="222">
        <f>60000*11</f>
        <v>660000</v>
      </c>
      <c r="P94" s="160">
        <v>0</v>
      </c>
      <c r="Q94" s="160">
        <v>0</v>
      </c>
      <c r="R94" s="160" t="s">
        <v>49</v>
      </c>
      <c r="S94" s="160" t="s">
        <v>50</v>
      </c>
      <c r="T94" s="160" t="s">
        <v>113</v>
      </c>
      <c r="U94" s="160">
        <v>3846666</v>
      </c>
      <c r="V94" s="160" t="s">
        <v>168</v>
      </c>
      <c r="W94" s="160" t="s">
        <v>172</v>
      </c>
      <c r="X94" s="160" t="s">
        <v>62</v>
      </c>
      <c r="Y94" s="162"/>
      <c r="Z94" s="162"/>
      <c r="AA94" s="162"/>
      <c r="AB94" s="162">
        <f t="shared" si="5"/>
        <v>660000</v>
      </c>
      <c r="AC94" s="119">
        <v>6022</v>
      </c>
      <c r="AD94" s="120">
        <v>60000</v>
      </c>
      <c r="AE94" s="121">
        <f t="shared" si="4"/>
        <v>600000</v>
      </c>
      <c r="AF94" s="122">
        <v>7722</v>
      </c>
      <c r="AG94" s="157">
        <v>44600</v>
      </c>
      <c r="AH94" s="120">
        <v>60000</v>
      </c>
      <c r="AI94" s="120">
        <f t="shared" si="3"/>
        <v>600000</v>
      </c>
      <c r="AJ94" s="172">
        <v>20221000000383</v>
      </c>
      <c r="AK94" s="122" t="s">
        <v>172</v>
      </c>
      <c r="AL94" s="120">
        <v>60000</v>
      </c>
      <c r="AM94" s="226"/>
    </row>
    <row r="95" spans="1:39" ht="113.45" customHeight="1" x14ac:dyDescent="0.25">
      <c r="A95" s="103" t="s">
        <v>458</v>
      </c>
      <c r="B95" s="225" t="s">
        <v>56</v>
      </c>
      <c r="C95" s="160" t="s">
        <v>170</v>
      </c>
      <c r="D95" s="160" t="s">
        <v>167</v>
      </c>
      <c r="E95" s="160" t="s">
        <v>167</v>
      </c>
      <c r="F95" s="160" t="s">
        <v>56</v>
      </c>
      <c r="G95" s="160" t="s">
        <v>173</v>
      </c>
      <c r="H95" s="160">
        <v>50161814</v>
      </c>
      <c r="I95" s="160">
        <v>4</v>
      </c>
      <c r="J95" s="160">
        <v>4</v>
      </c>
      <c r="K95" s="160">
        <v>8</v>
      </c>
      <c r="L95" s="160">
        <v>1</v>
      </c>
      <c r="M95" s="160" t="s">
        <v>424</v>
      </c>
      <c r="N95" s="160" t="s">
        <v>420</v>
      </c>
      <c r="O95" s="222">
        <f>6590*12</f>
        <v>79080</v>
      </c>
      <c r="P95" s="160">
        <v>0</v>
      </c>
      <c r="Q95" s="160">
        <v>0</v>
      </c>
      <c r="R95" s="160" t="s">
        <v>49</v>
      </c>
      <c r="S95" s="160" t="s">
        <v>50</v>
      </c>
      <c r="T95" s="160" t="s">
        <v>113</v>
      </c>
      <c r="U95" s="160">
        <v>3846666</v>
      </c>
      <c r="V95" s="160" t="s">
        <v>168</v>
      </c>
      <c r="W95" s="160" t="s">
        <v>91</v>
      </c>
      <c r="X95" s="160" t="s">
        <v>62</v>
      </c>
      <c r="Y95" s="162"/>
      <c r="Z95" s="162">
        <v>20864</v>
      </c>
      <c r="AA95" s="162">
        <v>51262.43</v>
      </c>
      <c r="AB95" s="162">
        <f t="shared" si="5"/>
        <v>48681.57</v>
      </c>
      <c r="AC95" s="119" t="s">
        <v>756</v>
      </c>
      <c r="AD95" s="120">
        <f>27817.57+20863</f>
        <v>48680.57</v>
      </c>
      <c r="AE95" s="121">
        <f>+AB95-AD95</f>
        <v>1</v>
      </c>
      <c r="AF95" s="122" t="s">
        <v>811</v>
      </c>
      <c r="AG95" s="157" t="s">
        <v>812</v>
      </c>
      <c r="AH95" s="120">
        <f>27817.57+20863</f>
        <v>48680.57</v>
      </c>
      <c r="AI95" s="120">
        <f t="shared" si="3"/>
        <v>1</v>
      </c>
      <c r="AJ95" s="122" t="s">
        <v>839</v>
      </c>
      <c r="AK95" s="122" t="s">
        <v>500</v>
      </c>
      <c r="AL95" s="120">
        <f>3477.19+3477.19</f>
        <v>6954.38</v>
      </c>
      <c r="AM95" s="226" t="s">
        <v>752</v>
      </c>
    </row>
    <row r="96" spans="1:39" ht="113.45" customHeight="1" x14ac:dyDescent="0.25">
      <c r="A96" s="103" t="s">
        <v>458</v>
      </c>
      <c r="B96" s="225" t="s">
        <v>56</v>
      </c>
      <c r="C96" s="160" t="s">
        <v>170</v>
      </c>
      <c r="D96" s="160" t="s">
        <v>167</v>
      </c>
      <c r="E96" s="160" t="s">
        <v>167</v>
      </c>
      <c r="F96" s="160" t="s">
        <v>56</v>
      </c>
      <c r="G96" s="160" t="s">
        <v>174</v>
      </c>
      <c r="H96" s="160">
        <v>50201706</v>
      </c>
      <c r="I96" s="160">
        <v>4</v>
      </c>
      <c r="J96" s="160">
        <v>4</v>
      </c>
      <c r="K96" s="160">
        <v>8</v>
      </c>
      <c r="L96" s="160">
        <v>1</v>
      </c>
      <c r="M96" s="160" t="s">
        <v>424</v>
      </c>
      <c r="N96" s="160" t="s">
        <v>211</v>
      </c>
      <c r="O96" s="222">
        <f>217108*12</f>
        <v>2605296</v>
      </c>
      <c r="P96" s="160">
        <v>0</v>
      </c>
      <c r="Q96" s="160">
        <v>0</v>
      </c>
      <c r="R96" s="160" t="s">
        <v>49</v>
      </c>
      <c r="S96" s="160" t="s">
        <v>50</v>
      </c>
      <c r="T96" s="160" t="s">
        <v>113</v>
      </c>
      <c r="U96" s="160">
        <v>3846666</v>
      </c>
      <c r="V96" s="160" t="s">
        <v>168</v>
      </c>
      <c r="W96" s="160" t="s">
        <v>91</v>
      </c>
      <c r="X96" s="160" t="s">
        <v>62</v>
      </c>
      <c r="Y96" s="162"/>
      <c r="Z96" s="162">
        <f>252864.19+1036202</f>
        <v>1289066.19</v>
      </c>
      <c r="AA96" s="162"/>
      <c r="AB96" s="162">
        <f t="shared" si="5"/>
        <v>3894362.19</v>
      </c>
      <c r="AC96" s="119" t="s">
        <v>756</v>
      </c>
      <c r="AD96" s="120">
        <f>458160.19+3436202</f>
        <v>3894362.19</v>
      </c>
      <c r="AE96" s="121">
        <f t="shared" si="4"/>
        <v>0</v>
      </c>
      <c r="AF96" s="122" t="s">
        <v>811</v>
      </c>
      <c r="AG96" s="157" t="s">
        <v>812</v>
      </c>
      <c r="AH96" s="120">
        <f>458160.19+3436202</f>
        <v>3894362.19</v>
      </c>
      <c r="AI96" s="120">
        <f t="shared" si="3"/>
        <v>0</v>
      </c>
      <c r="AJ96" s="122" t="s">
        <v>839</v>
      </c>
      <c r="AK96" s="122" t="s">
        <v>500</v>
      </c>
      <c r="AL96" s="120">
        <f>229080.1+57270.04+57270.02+27817.57+32929.64+74656.01+794825.94</f>
        <v>1273849.32</v>
      </c>
      <c r="AM96" s="226" t="s">
        <v>754</v>
      </c>
    </row>
    <row r="97" spans="1:39" ht="113.45" customHeight="1" x14ac:dyDescent="0.25">
      <c r="A97" s="103" t="s">
        <v>459</v>
      </c>
      <c r="B97" s="225" t="s">
        <v>56</v>
      </c>
      <c r="C97" s="160" t="s">
        <v>170</v>
      </c>
      <c r="D97" s="160" t="s">
        <v>124</v>
      </c>
      <c r="E97" s="160" t="s">
        <v>124</v>
      </c>
      <c r="F97" s="160" t="s">
        <v>56</v>
      </c>
      <c r="G97" s="160" t="s">
        <v>175</v>
      </c>
      <c r="H97" s="160">
        <v>53102710</v>
      </c>
      <c r="I97" s="160">
        <v>3</v>
      </c>
      <c r="J97" s="160">
        <v>4</v>
      </c>
      <c r="K97" s="160">
        <v>8</v>
      </c>
      <c r="L97" s="160">
        <v>1</v>
      </c>
      <c r="M97" s="160" t="s">
        <v>424</v>
      </c>
      <c r="N97" s="160" t="s">
        <v>48</v>
      </c>
      <c r="O97" s="222">
        <v>17500000</v>
      </c>
      <c r="P97" s="160">
        <v>0</v>
      </c>
      <c r="Q97" s="160">
        <v>0</v>
      </c>
      <c r="R97" s="160" t="s">
        <v>49</v>
      </c>
      <c r="S97" s="160" t="s">
        <v>50</v>
      </c>
      <c r="T97" s="160" t="s">
        <v>113</v>
      </c>
      <c r="U97" s="160">
        <v>3846666</v>
      </c>
      <c r="V97" s="160" t="s">
        <v>168</v>
      </c>
      <c r="W97" s="160" t="s">
        <v>91</v>
      </c>
      <c r="X97" s="160" t="s">
        <v>127</v>
      </c>
      <c r="Y97" s="162"/>
      <c r="Z97" s="162"/>
      <c r="AA97" s="162"/>
      <c r="AB97" s="162">
        <f t="shared" si="5"/>
        <v>17500000</v>
      </c>
      <c r="AC97" s="119">
        <v>16422</v>
      </c>
      <c r="AD97" s="120">
        <v>17500000</v>
      </c>
      <c r="AE97" s="121">
        <f t="shared" si="4"/>
        <v>0</v>
      </c>
      <c r="AF97" s="122">
        <v>20022</v>
      </c>
      <c r="AG97" s="157">
        <v>44747</v>
      </c>
      <c r="AH97" s="120">
        <v>17500000</v>
      </c>
      <c r="AI97" s="120">
        <f t="shared" si="3"/>
        <v>0</v>
      </c>
      <c r="AJ97" s="122" t="s">
        <v>840</v>
      </c>
      <c r="AK97" s="122" t="s">
        <v>697</v>
      </c>
      <c r="AL97" s="120">
        <f>14166000+3334000</f>
        <v>17500000</v>
      </c>
      <c r="AM97" s="226"/>
    </row>
    <row r="98" spans="1:39" ht="62.45" customHeight="1" x14ac:dyDescent="0.25">
      <c r="A98" s="103" t="s">
        <v>460</v>
      </c>
      <c r="B98" s="225" t="s">
        <v>56</v>
      </c>
      <c r="C98" s="160" t="s">
        <v>176</v>
      </c>
      <c r="D98" s="160" t="s">
        <v>167</v>
      </c>
      <c r="E98" s="160" t="s">
        <v>167</v>
      </c>
      <c r="F98" s="160" t="s">
        <v>56</v>
      </c>
      <c r="G98" s="160" t="s">
        <v>177</v>
      </c>
      <c r="H98" s="160" t="s">
        <v>56</v>
      </c>
      <c r="I98" s="160">
        <v>2</v>
      </c>
      <c r="J98" s="160">
        <v>2</v>
      </c>
      <c r="K98" s="160">
        <v>11</v>
      </c>
      <c r="L98" s="160" t="s">
        <v>56</v>
      </c>
      <c r="M98" s="160" t="s">
        <v>57</v>
      </c>
      <c r="N98" s="160" t="s">
        <v>48</v>
      </c>
      <c r="O98" s="222">
        <f>120000*11</f>
        <v>1320000</v>
      </c>
      <c r="P98" s="160">
        <v>0</v>
      </c>
      <c r="Q98" s="160">
        <v>0</v>
      </c>
      <c r="R98" s="160" t="s">
        <v>49</v>
      </c>
      <c r="S98" s="160" t="s">
        <v>50</v>
      </c>
      <c r="T98" s="160" t="s">
        <v>113</v>
      </c>
      <c r="U98" s="160">
        <v>3846666</v>
      </c>
      <c r="V98" s="160" t="s">
        <v>168</v>
      </c>
      <c r="W98" s="160" t="s">
        <v>172</v>
      </c>
      <c r="X98" s="160" t="s">
        <v>62</v>
      </c>
      <c r="Y98" s="162"/>
      <c r="Z98" s="162"/>
      <c r="AA98" s="162"/>
      <c r="AB98" s="162">
        <f t="shared" si="5"/>
        <v>1320000</v>
      </c>
      <c r="AC98" s="119" t="s">
        <v>877</v>
      </c>
      <c r="AD98" s="120">
        <f>120000+113050+86870+120000+115096.55+117800+119101+78400</f>
        <v>870317.55</v>
      </c>
      <c r="AE98" s="121">
        <f t="shared" si="4"/>
        <v>449682.44999999995</v>
      </c>
      <c r="AF98" s="122" t="s">
        <v>813</v>
      </c>
      <c r="AG98" s="157" t="s">
        <v>859</v>
      </c>
      <c r="AH98" s="120">
        <f>120000+113050+86870+120000+115096.55+117800+119101+78400</f>
        <v>870317.55</v>
      </c>
      <c r="AI98" s="120">
        <f t="shared" si="3"/>
        <v>449682.44999999995</v>
      </c>
      <c r="AJ98" s="172" t="s">
        <v>862</v>
      </c>
      <c r="AK98" s="122" t="s">
        <v>172</v>
      </c>
      <c r="AL98" s="120">
        <f>120000+113050+86870+120000+115096.55+117800+119101+78400</f>
        <v>870317.55</v>
      </c>
      <c r="AM98" s="226"/>
    </row>
    <row r="99" spans="1:39" ht="79.900000000000006" customHeight="1" x14ac:dyDescent="0.25">
      <c r="A99" s="103" t="s">
        <v>460</v>
      </c>
      <c r="B99" s="225" t="s">
        <v>56</v>
      </c>
      <c r="C99" s="160" t="s">
        <v>176</v>
      </c>
      <c r="D99" s="160" t="s">
        <v>167</v>
      </c>
      <c r="E99" s="160" t="s">
        <v>167</v>
      </c>
      <c r="F99" s="160" t="s">
        <v>56</v>
      </c>
      <c r="G99" s="160" t="s">
        <v>178</v>
      </c>
      <c r="H99" s="160" t="s">
        <v>179</v>
      </c>
      <c r="I99" s="160">
        <v>4</v>
      </c>
      <c r="J99" s="160">
        <v>4</v>
      </c>
      <c r="K99" s="160">
        <v>1</v>
      </c>
      <c r="L99" s="160">
        <v>1</v>
      </c>
      <c r="M99" s="160" t="s">
        <v>424</v>
      </c>
      <c r="N99" s="160" t="s">
        <v>48</v>
      </c>
      <c r="O99" s="222">
        <v>4244600</v>
      </c>
      <c r="P99" s="160">
        <v>0</v>
      </c>
      <c r="Q99" s="160">
        <v>0</v>
      </c>
      <c r="R99" s="160" t="s">
        <v>49</v>
      </c>
      <c r="S99" s="160" t="s">
        <v>50</v>
      </c>
      <c r="T99" s="160" t="s">
        <v>113</v>
      </c>
      <c r="U99" s="160">
        <v>3846666</v>
      </c>
      <c r="V99" s="160" t="s">
        <v>168</v>
      </c>
      <c r="W99" s="160" t="s">
        <v>180</v>
      </c>
      <c r="X99" s="160" t="s">
        <v>62</v>
      </c>
      <c r="Y99" s="162"/>
      <c r="Z99" s="162"/>
      <c r="AA99" s="162"/>
      <c r="AB99" s="162">
        <f t="shared" si="5"/>
        <v>4244600</v>
      </c>
      <c r="AC99" s="122">
        <v>10022</v>
      </c>
      <c r="AD99" s="120">
        <v>4244600</v>
      </c>
      <c r="AE99" s="120">
        <f t="shared" si="4"/>
        <v>0</v>
      </c>
      <c r="AF99" s="173">
        <v>11522</v>
      </c>
      <c r="AG99" s="174">
        <v>44671</v>
      </c>
      <c r="AH99" s="120">
        <v>4244600</v>
      </c>
      <c r="AI99" s="120">
        <f t="shared" si="3"/>
        <v>0</v>
      </c>
      <c r="AJ99" s="122" t="s">
        <v>650</v>
      </c>
      <c r="AK99" s="122" t="s">
        <v>619</v>
      </c>
      <c r="AL99" s="120">
        <v>4244600</v>
      </c>
      <c r="AM99" s="226"/>
    </row>
    <row r="100" spans="1:39" ht="79.900000000000006" customHeight="1" x14ac:dyDescent="0.25">
      <c r="A100" s="103" t="s">
        <v>460</v>
      </c>
      <c r="B100" s="225" t="s">
        <v>56</v>
      </c>
      <c r="C100" s="160" t="s">
        <v>176</v>
      </c>
      <c r="D100" s="160" t="s">
        <v>167</v>
      </c>
      <c r="E100" s="160" t="s">
        <v>167</v>
      </c>
      <c r="F100" s="160" t="s">
        <v>56</v>
      </c>
      <c r="G100" s="160" t="s">
        <v>178</v>
      </c>
      <c r="H100" s="160" t="s">
        <v>179</v>
      </c>
      <c r="I100" s="160">
        <v>4</v>
      </c>
      <c r="J100" s="160">
        <v>4</v>
      </c>
      <c r="K100" s="160">
        <v>1</v>
      </c>
      <c r="L100" s="160">
        <v>1</v>
      </c>
      <c r="M100" s="160" t="s">
        <v>424</v>
      </c>
      <c r="N100" s="160" t="s">
        <v>211</v>
      </c>
      <c r="O100" s="222">
        <v>0</v>
      </c>
      <c r="P100" s="160">
        <v>0</v>
      </c>
      <c r="Q100" s="160">
        <v>0</v>
      </c>
      <c r="R100" s="160" t="s">
        <v>49</v>
      </c>
      <c r="S100" s="160" t="s">
        <v>50</v>
      </c>
      <c r="T100" s="160" t="s">
        <v>113</v>
      </c>
      <c r="U100" s="160">
        <v>3846666</v>
      </c>
      <c r="V100" s="160" t="s">
        <v>168</v>
      </c>
      <c r="W100" s="160" t="s">
        <v>180</v>
      </c>
      <c r="X100" s="160" t="s">
        <v>62</v>
      </c>
      <c r="Y100" s="162">
        <v>181410</v>
      </c>
      <c r="Z100" s="162"/>
      <c r="AA100" s="162"/>
      <c r="AB100" s="162">
        <f>+O100+Y100+Z100-AA100</f>
        <v>181410</v>
      </c>
      <c r="AC100" s="122">
        <v>10022</v>
      </c>
      <c r="AD100" s="120">
        <f>181410-400</f>
        <v>181010</v>
      </c>
      <c r="AE100" s="120">
        <f>+AB100-AD100</f>
        <v>400</v>
      </c>
      <c r="AF100" s="173">
        <v>11522</v>
      </c>
      <c r="AG100" s="174">
        <v>44671</v>
      </c>
      <c r="AH100" s="120">
        <v>181010</v>
      </c>
      <c r="AI100" s="120">
        <f>+AB100-AH100</f>
        <v>400</v>
      </c>
      <c r="AJ100" s="122" t="s">
        <v>650</v>
      </c>
      <c r="AK100" s="122" t="s">
        <v>619</v>
      </c>
      <c r="AL100" s="120">
        <v>181010</v>
      </c>
      <c r="AM100" s="226" t="s">
        <v>508</v>
      </c>
    </row>
    <row r="101" spans="1:39" ht="113.45" customHeight="1" x14ac:dyDescent="0.25">
      <c r="A101" s="103" t="s">
        <v>460</v>
      </c>
      <c r="B101" s="225" t="s">
        <v>56</v>
      </c>
      <c r="C101" s="160" t="s">
        <v>176</v>
      </c>
      <c r="D101" s="160" t="s">
        <v>167</v>
      </c>
      <c r="E101" s="160" t="s">
        <v>167</v>
      </c>
      <c r="F101" s="160" t="s">
        <v>56</v>
      </c>
      <c r="G101" s="160" t="s">
        <v>181</v>
      </c>
      <c r="H101" s="160" t="s">
        <v>182</v>
      </c>
      <c r="I101" s="160">
        <v>4</v>
      </c>
      <c r="J101" s="160">
        <v>4</v>
      </c>
      <c r="K101" s="160">
        <v>8</v>
      </c>
      <c r="L101" s="160">
        <v>1</v>
      </c>
      <c r="M101" s="160" t="s">
        <v>424</v>
      </c>
      <c r="N101" s="160" t="s">
        <v>211</v>
      </c>
      <c r="O101" s="222">
        <v>2152213</v>
      </c>
      <c r="P101" s="160">
        <v>0</v>
      </c>
      <c r="Q101" s="160">
        <v>0</v>
      </c>
      <c r="R101" s="160" t="s">
        <v>49</v>
      </c>
      <c r="S101" s="160" t="s">
        <v>50</v>
      </c>
      <c r="T101" s="160" t="s">
        <v>113</v>
      </c>
      <c r="U101" s="160">
        <v>3846666</v>
      </c>
      <c r="V101" s="160" t="s">
        <v>168</v>
      </c>
      <c r="W101" s="160" t="s">
        <v>91</v>
      </c>
      <c r="X101" s="160" t="s">
        <v>62</v>
      </c>
      <c r="Y101" s="162"/>
      <c r="Z101" s="162">
        <v>512617</v>
      </c>
      <c r="AA101" s="162">
        <v>21323.58</v>
      </c>
      <c r="AB101" s="162">
        <f t="shared" si="5"/>
        <v>2643506.42</v>
      </c>
      <c r="AC101" s="119" t="s">
        <v>756</v>
      </c>
      <c r="AD101" s="120">
        <f>2130889.42+512617</f>
        <v>2643506.42</v>
      </c>
      <c r="AE101" s="121">
        <f t="shared" si="4"/>
        <v>0</v>
      </c>
      <c r="AF101" s="122" t="s">
        <v>811</v>
      </c>
      <c r="AG101" s="157" t="s">
        <v>812</v>
      </c>
      <c r="AH101" s="120">
        <f>2130889.42+512617</f>
        <v>2643506.42</v>
      </c>
      <c r="AI101" s="120">
        <f t="shared" si="3"/>
        <v>0</v>
      </c>
      <c r="AJ101" s="122" t="s">
        <v>651</v>
      </c>
      <c r="AK101" s="122" t="s">
        <v>500</v>
      </c>
      <c r="AL101" s="120">
        <f>1077223.05+254582.84+266361.18+266361.18+185012.21+266361.17</f>
        <v>2315901.63</v>
      </c>
      <c r="AM101" s="226" t="s">
        <v>752</v>
      </c>
    </row>
    <row r="102" spans="1:39" ht="113.45" customHeight="1" x14ac:dyDescent="0.25">
      <c r="A102" s="103" t="s">
        <v>461</v>
      </c>
      <c r="B102" s="225" t="s">
        <v>56</v>
      </c>
      <c r="C102" s="160" t="s">
        <v>176</v>
      </c>
      <c r="D102" s="160" t="s">
        <v>167</v>
      </c>
      <c r="E102" s="160" t="s">
        <v>167</v>
      </c>
      <c r="F102" s="160" t="s">
        <v>56</v>
      </c>
      <c r="G102" s="160" t="s">
        <v>183</v>
      </c>
      <c r="H102" s="160">
        <v>15101505</v>
      </c>
      <c r="I102" s="160">
        <v>6</v>
      </c>
      <c r="J102" s="160">
        <v>6</v>
      </c>
      <c r="K102" s="160">
        <v>6</v>
      </c>
      <c r="L102" s="160">
        <v>1</v>
      </c>
      <c r="M102" s="160" t="s">
        <v>424</v>
      </c>
      <c r="N102" s="160" t="s">
        <v>48</v>
      </c>
      <c r="O102" s="222">
        <f>1000000-250484</f>
        <v>749516</v>
      </c>
      <c r="P102" s="160">
        <v>0</v>
      </c>
      <c r="Q102" s="160">
        <v>0</v>
      </c>
      <c r="R102" s="160" t="s">
        <v>49</v>
      </c>
      <c r="S102" s="160" t="s">
        <v>50</v>
      </c>
      <c r="T102" s="160" t="s">
        <v>113</v>
      </c>
      <c r="U102" s="160">
        <v>3846666</v>
      </c>
      <c r="V102" s="160" t="s">
        <v>168</v>
      </c>
      <c r="W102" s="160" t="s">
        <v>91</v>
      </c>
      <c r="X102" s="160" t="s">
        <v>62</v>
      </c>
      <c r="Y102" s="162"/>
      <c r="Z102" s="162"/>
      <c r="AA102" s="162">
        <v>749516</v>
      </c>
      <c r="AB102" s="162">
        <f t="shared" si="5"/>
        <v>0</v>
      </c>
      <c r="AC102" s="119"/>
      <c r="AD102" s="120">
        <v>0</v>
      </c>
      <c r="AE102" s="121">
        <f t="shared" si="4"/>
        <v>0</v>
      </c>
      <c r="AF102" s="122"/>
      <c r="AG102" s="122"/>
      <c r="AH102" s="120"/>
      <c r="AI102" s="120">
        <f t="shared" si="3"/>
        <v>0</v>
      </c>
      <c r="AJ102" s="122"/>
      <c r="AK102" s="122"/>
      <c r="AL102" s="120"/>
      <c r="AM102" s="226" t="s">
        <v>755</v>
      </c>
    </row>
    <row r="103" spans="1:39" ht="113.45" customHeight="1" x14ac:dyDescent="0.25">
      <c r="A103" s="103" t="s">
        <v>461</v>
      </c>
      <c r="B103" s="225" t="s">
        <v>56</v>
      </c>
      <c r="C103" s="160" t="s">
        <v>176</v>
      </c>
      <c r="D103" s="160" t="s">
        <v>167</v>
      </c>
      <c r="E103" s="160" t="s">
        <v>167</v>
      </c>
      <c r="F103" s="160" t="s">
        <v>56</v>
      </c>
      <c r="G103" s="160" t="s">
        <v>183</v>
      </c>
      <c r="H103" s="160">
        <v>15101505</v>
      </c>
      <c r="I103" s="160">
        <v>6</v>
      </c>
      <c r="J103" s="160">
        <v>6</v>
      </c>
      <c r="K103" s="160">
        <v>6</v>
      </c>
      <c r="L103" s="160">
        <v>1</v>
      </c>
      <c r="M103" s="160" t="s">
        <v>424</v>
      </c>
      <c r="N103" s="160" t="s">
        <v>420</v>
      </c>
      <c r="O103" s="222">
        <v>250484</v>
      </c>
      <c r="P103" s="160">
        <v>0</v>
      </c>
      <c r="Q103" s="160">
        <v>0</v>
      </c>
      <c r="R103" s="160" t="s">
        <v>49</v>
      </c>
      <c r="S103" s="160" t="s">
        <v>50</v>
      </c>
      <c r="T103" s="160" t="s">
        <v>113</v>
      </c>
      <c r="U103" s="160">
        <v>3846666</v>
      </c>
      <c r="V103" s="160" t="s">
        <v>168</v>
      </c>
      <c r="W103" s="160" t="s">
        <v>91</v>
      </c>
      <c r="X103" s="160" t="s">
        <v>62</v>
      </c>
      <c r="Y103" s="162"/>
      <c r="Z103" s="162"/>
      <c r="AA103" s="162"/>
      <c r="AB103" s="162">
        <f>+O103+Y103+Z103-AA103</f>
        <v>250484</v>
      </c>
      <c r="AC103" s="119"/>
      <c r="AD103" s="120">
        <v>0</v>
      </c>
      <c r="AE103" s="121">
        <f t="shared" si="4"/>
        <v>250484</v>
      </c>
      <c r="AF103" s="122"/>
      <c r="AG103" s="122"/>
      <c r="AH103" s="120"/>
      <c r="AI103" s="120">
        <f t="shared" si="3"/>
        <v>250484</v>
      </c>
      <c r="AJ103" s="122"/>
      <c r="AK103" s="122"/>
      <c r="AL103" s="120"/>
      <c r="AM103" s="226"/>
    </row>
    <row r="104" spans="1:39" ht="113.45" customHeight="1" x14ac:dyDescent="0.25">
      <c r="A104" s="103" t="s">
        <v>462</v>
      </c>
      <c r="B104" s="225" t="s">
        <v>56</v>
      </c>
      <c r="C104" s="160" t="s">
        <v>176</v>
      </c>
      <c r="D104" s="160" t="s">
        <v>167</v>
      </c>
      <c r="E104" s="160" t="s">
        <v>167</v>
      </c>
      <c r="F104" s="160" t="s">
        <v>56</v>
      </c>
      <c r="G104" s="160" t="s">
        <v>184</v>
      </c>
      <c r="H104" s="160">
        <v>44103103</v>
      </c>
      <c r="I104" s="160">
        <v>4</v>
      </c>
      <c r="J104" s="160">
        <v>4</v>
      </c>
      <c r="K104" s="160">
        <v>1</v>
      </c>
      <c r="L104" s="160">
        <v>1</v>
      </c>
      <c r="M104" s="160" t="s">
        <v>424</v>
      </c>
      <c r="N104" s="160" t="s">
        <v>211</v>
      </c>
      <c r="O104" s="222">
        <v>7000000</v>
      </c>
      <c r="P104" s="160">
        <v>0</v>
      </c>
      <c r="Q104" s="160">
        <v>0</v>
      </c>
      <c r="R104" s="160" t="s">
        <v>49</v>
      </c>
      <c r="S104" s="160" t="s">
        <v>50</v>
      </c>
      <c r="T104" s="160" t="s">
        <v>113</v>
      </c>
      <c r="U104" s="160">
        <v>3846666</v>
      </c>
      <c r="V104" s="160" t="s">
        <v>168</v>
      </c>
      <c r="W104" s="160" t="s">
        <v>91</v>
      </c>
      <c r="X104" s="160" t="s">
        <v>62</v>
      </c>
      <c r="Y104" s="162"/>
      <c r="Z104" s="162">
        <v>827225</v>
      </c>
      <c r="AA104" s="162"/>
      <c r="AB104" s="162">
        <f t="shared" si="5"/>
        <v>7827225</v>
      </c>
      <c r="AC104" s="122">
        <v>10022</v>
      </c>
      <c r="AD104" s="120">
        <v>7827225</v>
      </c>
      <c r="AE104" s="121">
        <f t="shared" si="4"/>
        <v>0</v>
      </c>
      <c r="AF104" s="175">
        <v>11522</v>
      </c>
      <c r="AG104" s="174">
        <v>44671</v>
      </c>
      <c r="AH104" s="120">
        <v>7827225</v>
      </c>
      <c r="AI104" s="120">
        <f t="shared" si="3"/>
        <v>0</v>
      </c>
      <c r="AJ104" s="122" t="s">
        <v>650</v>
      </c>
      <c r="AK104" s="122" t="s">
        <v>619</v>
      </c>
      <c r="AL104" s="120">
        <f>6536908+1290317</f>
        <v>7827225</v>
      </c>
      <c r="AM104" s="226" t="s">
        <v>508</v>
      </c>
    </row>
    <row r="105" spans="1:39" ht="113.45" customHeight="1" x14ac:dyDescent="0.25">
      <c r="A105" s="103" t="s">
        <v>462</v>
      </c>
      <c r="B105" s="225" t="s">
        <v>56</v>
      </c>
      <c r="C105" s="160" t="s">
        <v>176</v>
      </c>
      <c r="D105" s="160" t="s">
        <v>167</v>
      </c>
      <c r="E105" s="160" t="s">
        <v>167</v>
      </c>
      <c r="F105" s="160" t="s">
        <v>56</v>
      </c>
      <c r="G105" s="160" t="s">
        <v>185</v>
      </c>
      <c r="H105" s="160">
        <v>12352104</v>
      </c>
      <c r="I105" s="160">
        <v>4</v>
      </c>
      <c r="J105" s="160">
        <v>4</v>
      </c>
      <c r="K105" s="160">
        <v>8</v>
      </c>
      <c r="L105" s="160">
        <v>1</v>
      </c>
      <c r="M105" s="160" t="s">
        <v>424</v>
      </c>
      <c r="N105" s="160" t="s">
        <v>48</v>
      </c>
      <c r="O105" s="222">
        <v>165227</v>
      </c>
      <c r="P105" s="160">
        <v>0</v>
      </c>
      <c r="Q105" s="160">
        <v>0</v>
      </c>
      <c r="R105" s="160" t="s">
        <v>49</v>
      </c>
      <c r="S105" s="160" t="s">
        <v>50</v>
      </c>
      <c r="T105" s="160" t="s">
        <v>113</v>
      </c>
      <c r="U105" s="160">
        <v>3846666</v>
      </c>
      <c r="V105" s="160" t="s">
        <v>168</v>
      </c>
      <c r="W105" s="160" t="s">
        <v>91</v>
      </c>
      <c r="X105" s="160" t="s">
        <v>62</v>
      </c>
      <c r="Y105" s="162"/>
      <c r="Z105" s="162"/>
      <c r="AA105" s="162">
        <v>165227</v>
      </c>
      <c r="AB105" s="162">
        <f t="shared" si="5"/>
        <v>0</v>
      </c>
      <c r="AC105" s="119"/>
      <c r="AD105" s="120"/>
      <c r="AE105" s="121">
        <f t="shared" si="4"/>
        <v>0</v>
      </c>
      <c r="AF105" s="122"/>
      <c r="AG105" s="122"/>
      <c r="AH105" s="120"/>
      <c r="AI105" s="120">
        <f t="shared" si="3"/>
        <v>0</v>
      </c>
      <c r="AJ105" s="122"/>
      <c r="AK105" s="122"/>
      <c r="AL105" s="120"/>
      <c r="AM105" s="226" t="s">
        <v>655</v>
      </c>
    </row>
    <row r="106" spans="1:39" ht="113.45" customHeight="1" x14ac:dyDescent="0.25">
      <c r="A106" s="103" t="s">
        <v>462</v>
      </c>
      <c r="B106" s="225" t="s">
        <v>56</v>
      </c>
      <c r="C106" s="160" t="s">
        <v>176</v>
      </c>
      <c r="D106" s="160" t="s">
        <v>167</v>
      </c>
      <c r="E106" s="160" t="s">
        <v>167</v>
      </c>
      <c r="F106" s="160" t="s">
        <v>56</v>
      </c>
      <c r="G106" s="160" t="s">
        <v>185</v>
      </c>
      <c r="H106" s="160">
        <v>12352104</v>
      </c>
      <c r="I106" s="160">
        <v>4</v>
      </c>
      <c r="J106" s="160">
        <v>4</v>
      </c>
      <c r="K106" s="160">
        <v>8</v>
      </c>
      <c r="L106" s="160">
        <v>1</v>
      </c>
      <c r="M106" s="160" t="s">
        <v>424</v>
      </c>
      <c r="N106" s="160" t="s">
        <v>211</v>
      </c>
      <c r="O106" s="222">
        <v>147847</v>
      </c>
      <c r="P106" s="160">
        <v>0</v>
      </c>
      <c r="Q106" s="160">
        <v>0</v>
      </c>
      <c r="R106" s="160" t="s">
        <v>49</v>
      </c>
      <c r="S106" s="160" t="s">
        <v>50</v>
      </c>
      <c r="T106" s="160" t="s">
        <v>113</v>
      </c>
      <c r="U106" s="160">
        <v>3846666</v>
      </c>
      <c r="V106" s="160" t="s">
        <v>168</v>
      </c>
      <c r="W106" s="160" t="s">
        <v>91</v>
      </c>
      <c r="X106" s="160" t="s">
        <v>62</v>
      </c>
      <c r="Y106" s="162"/>
      <c r="Z106" s="162"/>
      <c r="AA106" s="162">
        <v>147847</v>
      </c>
      <c r="AB106" s="162">
        <f t="shared" si="5"/>
        <v>0</v>
      </c>
      <c r="AC106" s="119"/>
      <c r="AD106" s="120"/>
      <c r="AE106" s="121">
        <f t="shared" si="4"/>
        <v>0</v>
      </c>
      <c r="AF106" s="122"/>
      <c r="AG106" s="122"/>
      <c r="AH106" s="120"/>
      <c r="AI106" s="120">
        <f t="shared" si="3"/>
        <v>0</v>
      </c>
      <c r="AJ106" s="122"/>
      <c r="AK106" s="122"/>
      <c r="AL106" s="120"/>
      <c r="AM106" s="226" t="s">
        <v>655</v>
      </c>
    </row>
    <row r="107" spans="1:39" ht="113.45" customHeight="1" x14ac:dyDescent="0.25">
      <c r="A107" s="103" t="s">
        <v>462</v>
      </c>
      <c r="B107" s="225" t="s">
        <v>56</v>
      </c>
      <c r="C107" s="160" t="s">
        <v>176</v>
      </c>
      <c r="D107" s="160" t="s">
        <v>167</v>
      </c>
      <c r="E107" s="160" t="s">
        <v>167</v>
      </c>
      <c r="F107" s="160" t="s">
        <v>56</v>
      </c>
      <c r="G107" s="160" t="s">
        <v>186</v>
      </c>
      <c r="H107" s="160">
        <v>47131700</v>
      </c>
      <c r="I107" s="160">
        <v>4</v>
      </c>
      <c r="J107" s="160">
        <v>4</v>
      </c>
      <c r="K107" s="160">
        <v>8</v>
      </c>
      <c r="L107" s="160">
        <v>1</v>
      </c>
      <c r="M107" s="160" t="s">
        <v>424</v>
      </c>
      <c r="N107" s="160" t="s">
        <v>211</v>
      </c>
      <c r="O107" s="222">
        <v>845541</v>
      </c>
      <c r="P107" s="160">
        <v>0</v>
      </c>
      <c r="Q107" s="160">
        <v>0</v>
      </c>
      <c r="R107" s="160" t="s">
        <v>49</v>
      </c>
      <c r="S107" s="160" t="s">
        <v>50</v>
      </c>
      <c r="T107" s="160" t="s">
        <v>113</v>
      </c>
      <c r="U107" s="160">
        <v>3846666</v>
      </c>
      <c r="V107" s="160" t="s">
        <v>168</v>
      </c>
      <c r="W107" s="160" t="s">
        <v>91</v>
      </c>
      <c r="X107" s="160" t="s">
        <v>62</v>
      </c>
      <c r="Y107" s="162"/>
      <c r="Z107" s="162"/>
      <c r="AA107" s="162">
        <f>367677.87+252864.19</f>
        <v>620542.06000000006</v>
      </c>
      <c r="AB107" s="162">
        <f t="shared" si="5"/>
        <v>224998.93999999994</v>
      </c>
      <c r="AC107" s="119">
        <v>11322</v>
      </c>
      <c r="AD107" s="120">
        <v>24998.94</v>
      </c>
      <c r="AE107" s="121">
        <f t="shared" si="4"/>
        <v>199999.99999999994</v>
      </c>
      <c r="AF107" s="122">
        <v>12222</v>
      </c>
      <c r="AG107" s="157">
        <v>44680</v>
      </c>
      <c r="AH107" s="120">
        <v>24998.94</v>
      </c>
      <c r="AI107" s="120">
        <f t="shared" si="3"/>
        <v>199999.99999999994</v>
      </c>
      <c r="AJ107" s="122" t="s">
        <v>651</v>
      </c>
      <c r="AK107" s="122" t="s">
        <v>500</v>
      </c>
      <c r="AL107" s="120">
        <f>18818.35</f>
        <v>18818.349999999999</v>
      </c>
      <c r="AM107" s="226" t="s">
        <v>655</v>
      </c>
    </row>
    <row r="108" spans="1:39" ht="113.45" customHeight="1" x14ac:dyDescent="0.25">
      <c r="A108" s="103" t="s">
        <v>462</v>
      </c>
      <c r="B108" s="225" t="s">
        <v>56</v>
      </c>
      <c r="C108" s="160" t="s">
        <v>176</v>
      </c>
      <c r="D108" s="160" t="s">
        <v>167</v>
      </c>
      <c r="E108" s="160" t="s">
        <v>167</v>
      </c>
      <c r="F108" s="160" t="s">
        <v>56</v>
      </c>
      <c r="G108" s="160" t="s">
        <v>187</v>
      </c>
      <c r="H108" s="160">
        <v>47131800</v>
      </c>
      <c r="I108" s="160">
        <v>4</v>
      </c>
      <c r="J108" s="160">
        <v>4</v>
      </c>
      <c r="K108" s="160">
        <v>8</v>
      </c>
      <c r="L108" s="160">
        <v>1</v>
      </c>
      <c r="M108" s="160" t="s">
        <v>424</v>
      </c>
      <c r="N108" s="160" t="s">
        <v>211</v>
      </c>
      <c r="O108" s="222">
        <v>828941</v>
      </c>
      <c r="P108" s="160">
        <v>0</v>
      </c>
      <c r="Q108" s="160">
        <v>0</v>
      </c>
      <c r="R108" s="160" t="s">
        <v>49</v>
      </c>
      <c r="S108" s="160" t="s">
        <v>50</v>
      </c>
      <c r="T108" s="160" t="s">
        <v>113</v>
      </c>
      <c r="U108" s="160">
        <v>3846666</v>
      </c>
      <c r="V108" s="160" t="s">
        <v>168</v>
      </c>
      <c r="W108" s="160" t="s">
        <v>91</v>
      </c>
      <c r="X108" s="160" t="s">
        <v>62</v>
      </c>
      <c r="Y108" s="162"/>
      <c r="Z108" s="162"/>
      <c r="AA108" s="162">
        <f>436498.94+275299</f>
        <v>711797.94</v>
      </c>
      <c r="AB108" s="162">
        <f t="shared" si="5"/>
        <v>117143.06000000006</v>
      </c>
      <c r="AC108" s="119" t="s">
        <v>756</v>
      </c>
      <c r="AD108" s="120">
        <f>92442.06+24700</f>
        <v>117142.06</v>
      </c>
      <c r="AE108" s="121">
        <f t="shared" si="4"/>
        <v>1.0000000000582077</v>
      </c>
      <c r="AF108" s="122" t="s">
        <v>811</v>
      </c>
      <c r="AG108" s="157" t="s">
        <v>812</v>
      </c>
      <c r="AH108" s="120">
        <f>92442.06+24700</f>
        <v>117142.06</v>
      </c>
      <c r="AI108" s="120">
        <f t="shared" si="3"/>
        <v>1.0000000000582077</v>
      </c>
      <c r="AJ108" s="122" t="s">
        <v>651</v>
      </c>
      <c r="AK108" s="122" t="s">
        <v>500</v>
      </c>
      <c r="AL108" s="120">
        <f>32941.18+17574.5+17574.55+17574.49+12957.93+453.97</f>
        <v>99076.62</v>
      </c>
      <c r="AM108" s="226" t="s">
        <v>753</v>
      </c>
    </row>
    <row r="109" spans="1:39" ht="113.45" customHeight="1" x14ac:dyDescent="0.25">
      <c r="A109" s="103" t="s">
        <v>463</v>
      </c>
      <c r="B109" s="225" t="s">
        <v>56</v>
      </c>
      <c r="C109" s="160" t="s">
        <v>176</v>
      </c>
      <c r="D109" s="160" t="s">
        <v>167</v>
      </c>
      <c r="E109" s="160" t="s">
        <v>167</v>
      </c>
      <c r="F109" s="160" t="s">
        <v>56</v>
      </c>
      <c r="G109" s="160" t="s">
        <v>188</v>
      </c>
      <c r="H109" s="160" t="s">
        <v>189</v>
      </c>
      <c r="I109" s="160">
        <v>4</v>
      </c>
      <c r="J109" s="160">
        <v>4</v>
      </c>
      <c r="K109" s="160">
        <v>8</v>
      </c>
      <c r="L109" s="160">
        <v>1</v>
      </c>
      <c r="M109" s="160" t="s">
        <v>424</v>
      </c>
      <c r="N109" s="160" t="s">
        <v>211</v>
      </c>
      <c r="O109" s="222">
        <v>700000</v>
      </c>
      <c r="P109" s="160">
        <v>0</v>
      </c>
      <c r="Q109" s="160">
        <v>0</v>
      </c>
      <c r="R109" s="160" t="s">
        <v>49</v>
      </c>
      <c r="S109" s="160" t="s">
        <v>50</v>
      </c>
      <c r="T109" s="160" t="s">
        <v>113</v>
      </c>
      <c r="U109" s="160">
        <v>3846666</v>
      </c>
      <c r="V109" s="160" t="s">
        <v>168</v>
      </c>
      <c r="W109" s="160" t="s">
        <v>91</v>
      </c>
      <c r="X109" s="160" t="s">
        <v>62</v>
      </c>
      <c r="Y109" s="162"/>
      <c r="Z109" s="162">
        <v>463777</v>
      </c>
      <c r="AA109" s="162">
        <v>633288.34</v>
      </c>
      <c r="AB109" s="162">
        <f t="shared" si="5"/>
        <v>530488.66</v>
      </c>
      <c r="AC109" s="119" t="s">
        <v>756</v>
      </c>
      <c r="AD109" s="120">
        <f>46711.66+483777</f>
        <v>530488.66</v>
      </c>
      <c r="AE109" s="121">
        <f t="shared" si="4"/>
        <v>0</v>
      </c>
      <c r="AF109" s="122" t="s">
        <v>811</v>
      </c>
      <c r="AG109" s="157" t="s">
        <v>812</v>
      </c>
      <c r="AH109" s="120">
        <f>46711.66+483777</f>
        <v>530488.66</v>
      </c>
      <c r="AI109" s="120">
        <f t="shared" si="3"/>
        <v>0</v>
      </c>
      <c r="AJ109" s="122" t="s">
        <v>651</v>
      </c>
      <c r="AK109" s="122" t="s">
        <v>500</v>
      </c>
      <c r="AL109" s="120">
        <f>14722.92+2944.58+2944.23+26099.93</f>
        <v>46711.66</v>
      </c>
      <c r="AM109" s="226" t="s">
        <v>753</v>
      </c>
    </row>
    <row r="110" spans="1:39" ht="113.45" customHeight="1" x14ac:dyDescent="0.25">
      <c r="A110" s="103" t="s">
        <v>463</v>
      </c>
      <c r="B110" s="225" t="s">
        <v>56</v>
      </c>
      <c r="C110" s="160" t="s">
        <v>176</v>
      </c>
      <c r="D110" s="160" t="s">
        <v>167</v>
      </c>
      <c r="E110" s="160" t="s">
        <v>167</v>
      </c>
      <c r="F110" s="160" t="s">
        <v>56</v>
      </c>
      <c r="G110" s="160" t="s">
        <v>190</v>
      </c>
      <c r="H110" s="160" t="s">
        <v>191</v>
      </c>
      <c r="I110" s="160">
        <v>4</v>
      </c>
      <c r="J110" s="160">
        <v>4</v>
      </c>
      <c r="K110" s="160">
        <v>1</v>
      </c>
      <c r="L110" s="160">
        <v>1</v>
      </c>
      <c r="M110" s="160" t="s">
        <v>424</v>
      </c>
      <c r="N110" s="160" t="s">
        <v>211</v>
      </c>
      <c r="O110" s="222">
        <v>1500000</v>
      </c>
      <c r="P110" s="160">
        <v>0</v>
      </c>
      <c r="Q110" s="160">
        <v>0</v>
      </c>
      <c r="R110" s="160" t="s">
        <v>49</v>
      </c>
      <c r="S110" s="160" t="s">
        <v>50</v>
      </c>
      <c r="T110" s="160" t="s">
        <v>113</v>
      </c>
      <c r="U110" s="160">
        <v>3846666</v>
      </c>
      <c r="V110" s="160" t="s">
        <v>168</v>
      </c>
      <c r="W110" s="160" t="s">
        <v>91</v>
      </c>
      <c r="X110" s="160" t="s">
        <v>62</v>
      </c>
      <c r="Y110" s="162"/>
      <c r="Z110" s="162"/>
      <c r="AA110" s="162">
        <v>1008635</v>
      </c>
      <c r="AB110" s="162">
        <f t="shared" si="5"/>
        <v>491365</v>
      </c>
      <c r="AC110" s="122">
        <v>10022</v>
      </c>
      <c r="AD110" s="176">
        <v>491365</v>
      </c>
      <c r="AE110" s="121">
        <f t="shared" si="4"/>
        <v>0</v>
      </c>
      <c r="AF110" s="175">
        <v>11522</v>
      </c>
      <c r="AG110" s="174">
        <v>44671</v>
      </c>
      <c r="AH110" s="177">
        <v>491365</v>
      </c>
      <c r="AI110" s="120">
        <f t="shared" si="3"/>
        <v>0</v>
      </c>
      <c r="AJ110" s="122" t="s">
        <v>650</v>
      </c>
      <c r="AK110" s="122" t="s">
        <v>619</v>
      </c>
      <c r="AL110" s="120">
        <v>491365</v>
      </c>
      <c r="AM110" s="226" t="s">
        <v>508</v>
      </c>
    </row>
    <row r="111" spans="1:39" ht="113.45" customHeight="1" x14ac:dyDescent="0.25">
      <c r="A111" s="103" t="s">
        <v>464</v>
      </c>
      <c r="B111" s="225" t="s">
        <v>56</v>
      </c>
      <c r="C111" s="160" t="s">
        <v>192</v>
      </c>
      <c r="D111" s="160" t="s">
        <v>167</v>
      </c>
      <c r="E111" s="160" t="s">
        <v>167</v>
      </c>
      <c r="F111" s="160" t="s">
        <v>56</v>
      </c>
      <c r="G111" s="160" t="s">
        <v>193</v>
      </c>
      <c r="H111" s="160">
        <v>43233200</v>
      </c>
      <c r="I111" s="160">
        <v>8</v>
      </c>
      <c r="J111" s="160">
        <v>8</v>
      </c>
      <c r="K111" s="160">
        <v>1</v>
      </c>
      <c r="L111" s="160">
        <v>1</v>
      </c>
      <c r="M111" s="160" t="s">
        <v>424</v>
      </c>
      <c r="N111" s="160" t="s">
        <v>211</v>
      </c>
      <c r="O111" s="222">
        <v>2500000</v>
      </c>
      <c r="P111" s="160">
        <v>0</v>
      </c>
      <c r="Q111" s="160">
        <v>0</v>
      </c>
      <c r="R111" s="160" t="s">
        <v>49</v>
      </c>
      <c r="S111" s="160" t="s">
        <v>50</v>
      </c>
      <c r="T111" s="160" t="s">
        <v>113</v>
      </c>
      <c r="U111" s="160">
        <v>3846666</v>
      </c>
      <c r="V111" s="160" t="s">
        <v>168</v>
      </c>
      <c r="W111" s="160" t="s">
        <v>91</v>
      </c>
      <c r="X111" s="160" t="s">
        <v>62</v>
      </c>
      <c r="Y111" s="162"/>
      <c r="Z111" s="162"/>
      <c r="AA111" s="162"/>
      <c r="AB111" s="162">
        <f t="shared" si="5"/>
        <v>2500000</v>
      </c>
      <c r="AC111" s="119">
        <v>24422</v>
      </c>
      <c r="AD111" s="120">
        <v>2332400</v>
      </c>
      <c r="AE111" s="121">
        <f t="shared" si="4"/>
        <v>167600</v>
      </c>
      <c r="AF111" s="122">
        <v>30822</v>
      </c>
      <c r="AG111" s="157">
        <v>44860</v>
      </c>
      <c r="AH111" s="120">
        <v>2332400</v>
      </c>
      <c r="AI111" s="120">
        <f t="shared" si="3"/>
        <v>167600</v>
      </c>
      <c r="AJ111" s="122" t="s">
        <v>795</v>
      </c>
      <c r="AK111" s="122" t="s">
        <v>794</v>
      </c>
      <c r="AL111" s="120">
        <v>2332400</v>
      </c>
      <c r="AM111" s="226"/>
    </row>
    <row r="112" spans="1:39" ht="113.45" customHeight="1" x14ac:dyDescent="0.25">
      <c r="A112" s="103" t="s">
        <v>465</v>
      </c>
      <c r="B112" s="225" t="s">
        <v>56</v>
      </c>
      <c r="C112" s="160" t="s">
        <v>194</v>
      </c>
      <c r="D112" s="160" t="s">
        <v>167</v>
      </c>
      <c r="E112" s="160" t="s">
        <v>167</v>
      </c>
      <c r="F112" s="160" t="s">
        <v>56</v>
      </c>
      <c r="G112" s="160" t="s">
        <v>765</v>
      </c>
      <c r="H112" s="160">
        <v>72103300</v>
      </c>
      <c r="I112" s="160">
        <v>5</v>
      </c>
      <c r="J112" s="160">
        <v>5</v>
      </c>
      <c r="K112" s="160">
        <v>4</v>
      </c>
      <c r="L112" s="160">
        <v>1</v>
      </c>
      <c r="M112" s="160" t="s">
        <v>424</v>
      </c>
      <c r="N112" s="160" t="s">
        <v>48</v>
      </c>
      <c r="O112" s="222">
        <v>17000000</v>
      </c>
      <c r="P112" s="160">
        <v>0</v>
      </c>
      <c r="Q112" s="160">
        <v>0</v>
      </c>
      <c r="R112" s="160" t="s">
        <v>49</v>
      </c>
      <c r="S112" s="160" t="s">
        <v>50</v>
      </c>
      <c r="T112" s="160" t="s">
        <v>113</v>
      </c>
      <c r="U112" s="160">
        <v>3846666</v>
      </c>
      <c r="V112" s="160" t="s">
        <v>168</v>
      </c>
      <c r="W112" s="160" t="s">
        <v>76</v>
      </c>
      <c r="X112" s="160" t="s">
        <v>62</v>
      </c>
      <c r="Y112" s="162"/>
      <c r="Z112" s="162">
        <f>3000000+2313540</f>
        <v>5313540</v>
      </c>
      <c r="AA112" s="162">
        <f>3126962+5155036.5+3000000+4008278.5+1030779</f>
        <v>16321056</v>
      </c>
      <c r="AB112" s="162">
        <f t="shared" si="5"/>
        <v>5992484</v>
      </c>
      <c r="AC112" s="119" t="s">
        <v>829</v>
      </c>
      <c r="AD112" s="178">
        <f>4682175+1310309</f>
        <v>5992484</v>
      </c>
      <c r="AE112" s="159">
        <f t="shared" si="4"/>
        <v>0</v>
      </c>
      <c r="AF112" s="122" t="s">
        <v>830</v>
      </c>
      <c r="AG112" s="157" t="s">
        <v>831</v>
      </c>
      <c r="AH112" s="120">
        <f>4089789+1310309</f>
        <v>5400098</v>
      </c>
      <c r="AI112" s="120">
        <f t="shared" si="3"/>
        <v>592386</v>
      </c>
      <c r="AJ112" s="122" t="s">
        <v>790</v>
      </c>
      <c r="AK112" s="122" t="s">
        <v>791</v>
      </c>
      <c r="AL112" s="120">
        <f>4089789+1310309</f>
        <v>5400098</v>
      </c>
      <c r="AM112" s="226" t="s">
        <v>752</v>
      </c>
    </row>
    <row r="113" spans="1:39" ht="81.599999999999994" customHeight="1" x14ac:dyDescent="0.25">
      <c r="A113" s="103" t="s">
        <v>466</v>
      </c>
      <c r="B113" s="225" t="s">
        <v>56</v>
      </c>
      <c r="C113" s="160" t="s">
        <v>195</v>
      </c>
      <c r="D113" s="160" t="s">
        <v>167</v>
      </c>
      <c r="E113" s="160" t="s">
        <v>167</v>
      </c>
      <c r="F113" s="160" t="s">
        <v>56</v>
      </c>
      <c r="G113" s="160" t="s">
        <v>196</v>
      </c>
      <c r="H113" s="160" t="s">
        <v>56</v>
      </c>
      <c r="I113" s="160">
        <v>2</v>
      </c>
      <c r="J113" s="160">
        <v>2</v>
      </c>
      <c r="K113" s="160">
        <v>11</v>
      </c>
      <c r="L113" s="160" t="s">
        <v>56</v>
      </c>
      <c r="M113" s="160" t="s">
        <v>57</v>
      </c>
      <c r="N113" s="160" t="s">
        <v>48</v>
      </c>
      <c r="O113" s="222">
        <f>300000*11</f>
        <v>3300000</v>
      </c>
      <c r="P113" s="160">
        <v>0</v>
      </c>
      <c r="Q113" s="160">
        <v>0</v>
      </c>
      <c r="R113" s="160" t="s">
        <v>49</v>
      </c>
      <c r="S113" s="160" t="s">
        <v>50</v>
      </c>
      <c r="T113" s="160" t="s">
        <v>113</v>
      </c>
      <c r="U113" s="160">
        <v>3846666</v>
      </c>
      <c r="V113" s="160" t="s">
        <v>168</v>
      </c>
      <c r="W113" s="160" t="s">
        <v>172</v>
      </c>
      <c r="X113" s="160" t="s">
        <v>62</v>
      </c>
      <c r="Y113" s="162"/>
      <c r="Z113" s="162"/>
      <c r="AA113" s="162">
        <v>41361</v>
      </c>
      <c r="AB113" s="162">
        <f t="shared" si="5"/>
        <v>3258639</v>
      </c>
      <c r="AC113" s="119" t="s">
        <v>891</v>
      </c>
      <c r="AD113" s="120">
        <f>300000+54600+85000+26000+98800+20800+62400+57200+52000+51200</f>
        <v>808000</v>
      </c>
      <c r="AE113" s="121">
        <f t="shared" si="4"/>
        <v>2450639</v>
      </c>
      <c r="AF113" s="122" t="s">
        <v>814</v>
      </c>
      <c r="AG113" s="157" t="s">
        <v>860</v>
      </c>
      <c r="AH113" s="120">
        <f>300000+54600+85000+26000+98800+20800+62400+57200+52000+51200</f>
        <v>808000</v>
      </c>
      <c r="AI113" s="120">
        <f t="shared" si="3"/>
        <v>2450639</v>
      </c>
      <c r="AJ113" s="172" t="s">
        <v>863</v>
      </c>
      <c r="AK113" s="122" t="s">
        <v>172</v>
      </c>
      <c r="AL113" s="120">
        <f>300000+54600+85000+26000+98800+20800+62400+57200+52000+51200</f>
        <v>808000</v>
      </c>
      <c r="AM113" s="226" t="s">
        <v>755</v>
      </c>
    </row>
    <row r="114" spans="1:39" ht="81" customHeight="1" x14ac:dyDescent="0.25">
      <c r="A114" s="103" t="s">
        <v>467</v>
      </c>
      <c r="B114" s="225" t="s">
        <v>56</v>
      </c>
      <c r="C114" s="160" t="s">
        <v>195</v>
      </c>
      <c r="D114" s="160" t="s">
        <v>167</v>
      </c>
      <c r="E114" s="160" t="s">
        <v>167</v>
      </c>
      <c r="F114" s="160" t="s">
        <v>56</v>
      </c>
      <c r="G114" s="160" t="s">
        <v>197</v>
      </c>
      <c r="H114" s="160" t="s">
        <v>56</v>
      </c>
      <c r="I114" s="160" t="s">
        <v>56</v>
      </c>
      <c r="J114" s="160" t="s">
        <v>56</v>
      </c>
      <c r="K114" s="160" t="s">
        <v>56</v>
      </c>
      <c r="L114" s="160" t="s">
        <v>56</v>
      </c>
      <c r="M114" s="160" t="s">
        <v>57</v>
      </c>
      <c r="N114" s="160" t="s">
        <v>211</v>
      </c>
      <c r="O114" s="222">
        <v>38000000</v>
      </c>
      <c r="P114" s="160">
        <v>0</v>
      </c>
      <c r="Q114" s="160">
        <v>0</v>
      </c>
      <c r="R114" s="160" t="s">
        <v>49</v>
      </c>
      <c r="S114" s="160" t="s">
        <v>50</v>
      </c>
      <c r="T114" s="160" t="s">
        <v>113</v>
      </c>
      <c r="U114" s="160">
        <v>3846666</v>
      </c>
      <c r="V114" s="160" t="s">
        <v>168</v>
      </c>
      <c r="W114" s="160" t="s">
        <v>76</v>
      </c>
      <c r="X114" s="160" t="s">
        <v>62</v>
      </c>
      <c r="Y114" s="162"/>
      <c r="Z114" s="162">
        <f>1829431+3280553</f>
        <v>5109984</v>
      </c>
      <c r="AA114" s="162"/>
      <c r="AB114" s="162">
        <f t="shared" si="5"/>
        <v>43109984</v>
      </c>
      <c r="AC114" s="119" t="s">
        <v>878</v>
      </c>
      <c r="AD114" s="121">
        <f>2706810+3834640+3182060+3331130+3579640+4067460+3535330+4427900+4202650+4268210+4328580+302364+1270000</f>
        <v>43036774</v>
      </c>
      <c r="AE114" s="121">
        <f t="shared" si="4"/>
        <v>73210</v>
      </c>
      <c r="AF114" s="122" t="s">
        <v>879</v>
      </c>
      <c r="AG114" s="157" t="s">
        <v>880</v>
      </c>
      <c r="AH114" s="121">
        <f>2706810+3834640+3182060+3331130+3579640+4067460+3535330+4427900+4202650+4268210+4328580+302364+1270000</f>
        <v>43036774</v>
      </c>
      <c r="AI114" s="120">
        <f t="shared" si="3"/>
        <v>73210</v>
      </c>
      <c r="AJ114" s="122" t="s">
        <v>529</v>
      </c>
      <c r="AK114" s="122" t="s">
        <v>642</v>
      </c>
      <c r="AL114" s="121">
        <f>2706810+3834640+3182060+3331130+3579640+4067460+3535330+4427900+4202650+4268210+1383460+2945120+302364+1270000</f>
        <v>43036774</v>
      </c>
      <c r="AM114" s="226" t="s">
        <v>752</v>
      </c>
    </row>
    <row r="115" spans="1:39" ht="81" customHeight="1" x14ac:dyDescent="0.25">
      <c r="A115" s="103" t="s">
        <v>467</v>
      </c>
      <c r="B115" s="225" t="s">
        <v>56</v>
      </c>
      <c r="C115" s="160" t="s">
        <v>195</v>
      </c>
      <c r="D115" s="160" t="s">
        <v>167</v>
      </c>
      <c r="E115" s="160" t="s">
        <v>167</v>
      </c>
      <c r="F115" s="160" t="s">
        <v>56</v>
      </c>
      <c r="G115" s="160" t="s">
        <v>197</v>
      </c>
      <c r="H115" s="160" t="s">
        <v>56</v>
      </c>
      <c r="I115" s="160" t="s">
        <v>56</v>
      </c>
      <c r="J115" s="160" t="s">
        <v>56</v>
      </c>
      <c r="K115" s="160" t="s">
        <v>56</v>
      </c>
      <c r="L115" s="160" t="s">
        <v>56</v>
      </c>
      <c r="M115" s="160" t="s">
        <v>57</v>
      </c>
      <c r="N115" s="160" t="s">
        <v>48</v>
      </c>
      <c r="O115" s="222">
        <v>0</v>
      </c>
      <c r="P115" s="160">
        <v>0</v>
      </c>
      <c r="Q115" s="160">
        <v>0</v>
      </c>
      <c r="R115" s="160" t="s">
        <v>49</v>
      </c>
      <c r="S115" s="160" t="s">
        <v>50</v>
      </c>
      <c r="T115" s="160" t="s">
        <v>113</v>
      </c>
      <c r="U115" s="160">
        <v>3846666</v>
      </c>
      <c r="V115" s="160" t="s">
        <v>168</v>
      </c>
      <c r="W115" s="160" t="s">
        <v>76</v>
      </c>
      <c r="X115" s="160" t="s">
        <v>62</v>
      </c>
      <c r="Y115" s="162">
        <v>2657636</v>
      </c>
      <c r="Z115" s="162"/>
      <c r="AA115" s="162"/>
      <c r="AB115" s="162">
        <f>+O115+Y115+Z115-AA115</f>
        <v>2657636</v>
      </c>
      <c r="AC115" s="119">
        <v>34622</v>
      </c>
      <c r="AD115" s="121">
        <v>2657636</v>
      </c>
      <c r="AE115" s="121">
        <f>+AB115-AD115</f>
        <v>0</v>
      </c>
      <c r="AF115" s="122">
        <v>36122</v>
      </c>
      <c r="AG115" s="157">
        <v>44907</v>
      </c>
      <c r="AH115" s="120">
        <v>2657636</v>
      </c>
      <c r="AI115" s="120">
        <f t="shared" si="3"/>
        <v>0</v>
      </c>
      <c r="AJ115" s="122" t="s">
        <v>529</v>
      </c>
      <c r="AK115" s="122" t="s">
        <v>642</v>
      </c>
      <c r="AL115" s="120">
        <v>2657636</v>
      </c>
      <c r="AM115" s="226" t="s">
        <v>655</v>
      </c>
    </row>
    <row r="116" spans="1:39" ht="113.45" customHeight="1" x14ac:dyDescent="0.25">
      <c r="A116" s="103" t="s">
        <v>467</v>
      </c>
      <c r="B116" s="225" t="s">
        <v>56</v>
      </c>
      <c r="C116" s="160" t="s">
        <v>195</v>
      </c>
      <c r="D116" s="160" t="s">
        <v>167</v>
      </c>
      <c r="E116" s="160" t="s">
        <v>167</v>
      </c>
      <c r="F116" s="160" t="s">
        <v>56</v>
      </c>
      <c r="G116" s="160" t="s">
        <v>198</v>
      </c>
      <c r="H116" s="160" t="s">
        <v>56</v>
      </c>
      <c r="I116" s="160" t="s">
        <v>56</v>
      </c>
      <c r="J116" s="160" t="s">
        <v>56</v>
      </c>
      <c r="K116" s="160" t="s">
        <v>56</v>
      </c>
      <c r="L116" s="160" t="s">
        <v>56</v>
      </c>
      <c r="M116" s="160" t="s">
        <v>57</v>
      </c>
      <c r="N116" s="160" t="s">
        <v>211</v>
      </c>
      <c r="O116" s="222">
        <v>6000000</v>
      </c>
      <c r="P116" s="160">
        <v>0</v>
      </c>
      <c r="Q116" s="160">
        <v>0</v>
      </c>
      <c r="R116" s="160" t="s">
        <v>49</v>
      </c>
      <c r="S116" s="160" t="s">
        <v>50</v>
      </c>
      <c r="T116" s="160" t="s">
        <v>113</v>
      </c>
      <c r="U116" s="160">
        <v>3846666</v>
      </c>
      <c r="V116" s="160" t="s">
        <v>168</v>
      </c>
      <c r="W116" s="160" t="s">
        <v>76</v>
      </c>
      <c r="X116" s="160" t="s">
        <v>62</v>
      </c>
      <c r="Y116" s="162"/>
      <c r="Z116" s="162">
        <v>1208850</v>
      </c>
      <c r="AA116" s="162">
        <v>1829431</v>
      </c>
      <c r="AB116" s="162">
        <f t="shared" si="5"/>
        <v>5379419</v>
      </c>
      <c r="AC116" s="119" t="s">
        <v>881</v>
      </c>
      <c r="AD116" s="121">
        <f>561139+660210+313839+265659+330032+289690+361120+519410+428320+428320+371520+500000</f>
        <v>5029259</v>
      </c>
      <c r="AE116" s="121">
        <f t="shared" si="4"/>
        <v>350160</v>
      </c>
      <c r="AF116" s="122" t="s">
        <v>882</v>
      </c>
      <c r="AG116" s="157" t="s">
        <v>883</v>
      </c>
      <c r="AH116" s="120">
        <f>561139+660210+313839+265659+330032+289690+361120+519410+428320+428320+371520+500000</f>
        <v>5029259</v>
      </c>
      <c r="AI116" s="120">
        <f t="shared" si="3"/>
        <v>350160</v>
      </c>
      <c r="AJ116" s="165" t="s">
        <v>529</v>
      </c>
      <c r="AK116" s="165" t="s">
        <v>610</v>
      </c>
      <c r="AL116" s="120">
        <f>561139+660210+313839+265659+330032+289690+361120+519410+43070+385250+36730+391590+334790+36730+500000</f>
        <v>5029259</v>
      </c>
      <c r="AM116" s="226" t="s">
        <v>752</v>
      </c>
    </row>
    <row r="117" spans="1:39" ht="113.45" customHeight="1" x14ac:dyDescent="0.25">
      <c r="A117" s="103" t="s">
        <v>787</v>
      </c>
      <c r="B117" s="225" t="s">
        <v>56</v>
      </c>
      <c r="C117" s="160" t="s">
        <v>199</v>
      </c>
      <c r="D117" s="160" t="s">
        <v>167</v>
      </c>
      <c r="E117" s="160" t="s">
        <v>167</v>
      </c>
      <c r="F117" s="160" t="s">
        <v>56</v>
      </c>
      <c r="G117" s="160" t="s">
        <v>200</v>
      </c>
      <c r="H117" s="160">
        <v>84131501</v>
      </c>
      <c r="I117" s="160">
        <v>5</v>
      </c>
      <c r="J117" s="160">
        <v>6</v>
      </c>
      <c r="K117" s="160">
        <v>6</v>
      </c>
      <c r="L117" s="160">
        <v>1</v>
      </c>
      <c r="M117" s="160" t="s">
        <v>90</v>
      </c>
      <c r="N117" s="160" t="s">
        <v>211</v>
      </c>
      <c r="O117" s="222">
        <v>32000000</v>
      </c>
      <c r="P117" s="160">
        <v>0</v>
      </c>
      <c r="Q117" s="160">
        <v>0</v>
      </c>
      <c r="R117" s="160" t="s">
        <v>49</v>
      </c>
      <c r="S117" s="160" t="s">
        <v>50</v>
      </c>
      <c r="T117" s="160" t="s">
        <v>113</v>
      </c>
      <c r="U117" s="160">
        <v>3846666</v>
      </c>
      <c r="V117" s="160" t="s">
        <v>168</v>
      </c>
      <c r="W117" s="160" t="s">
        <v>76</v>
      </c>
      <c r="X117" s="160" t="s">
        <v>62</v>
      </c>
      <c r="Y117" s="162"/>
      <c r="Z117" s="162"/>
      <c r="AA117" s="162">
        <f>1737297+8489403</f>
        <v>10226700</v>
      </c>
      <c r="AB117" s="162">
        <f t="shared" si="5"/>
        <v>21773300</v>
      </c>
      <c r="AC117" s="119" t="s">
        <v>762</v>
      </c>
      <c r="AD117" s="121">
        <f>7000000+8571906-1954588.41+5664966</f>
        <v>19282283.59</v>
      </c>
      <c r="AE117" s="121">
        <f t="shared" si="4"/>
        <v>2491016.41</v>
      </c>
      <c r="AF117" s="122" t="s">
        <v>853</v>
      </c>
      <c r="AG117" s="157" t="s">
        <v>854</v>
      </c>
      <c r="AH117" s="120">
        <f>7000000+5664966-1954588.41+8571906</f>
        <v>19282283.59</v>
      </c>
      <c r="AI117" s="120">
        <f t="shared" si="3"/>
        <v>2491016.41</v>
      </c>
      <c r="AJ117" s="122" t="s">
        <v>855</v>
      </c>
      <c r="AK117" s="122" t="s">
        <v>611</v>
      </c>
      <c r="AL117" s="120">
        <f>1912689.16+1687437.8+1136790.95+308493.22+1954588.87+3710377.59</f>
        <v>10710377.59</v>
      </c>
      <c r="AM117" s="226" t="s">
        <v>755</v>
      </c>
    </row>
    <row r="118" spans="1:39" ht="113.45" customHeight="1" x14ac:dyDescent="0.25">
      <c r="A118" s="103" t="s">
        <v>787</v>
      </c>
      <c r="B118" s="225" t="s">
        <v>56</v>
      </c>
      <c r="C118" s="160" t="s">
        <v>199</v>
      </c>
      <c r="D118" s="160" t="s">
        <v>167</v>
      </c>
      <c r="E118" s="160" t="s">
        <v>167</v>
      </c>
      <c r="F118" s="160" t="s">
        <v>56</v>
      </c>
      <c r="G118" s="160" t="s">
        <v>201</v>
      </c>
      <c r="H118" s="160">
        <v>84131501</v>
      </c>
      <c r="I118" s="160">
        <v>1</v>
      </c>
      <c r="J118" s="160">
        <v>1</v>
      </c>
      <c r="K118" s="160">
        <v>6</v>
      </c>
      <c r="L118" s="160">
        <v>1</v>
      </c>
      <c r="M118" s="160" t="s">
        <v>90</v>
      </c>
      <c r="N118" s="160" t="s">
        <v>48</v>
      </c>
      <c r="O118" s="222">
        <v>28312614</v>
      </c>
      <c r="P118" s="160">
        <v>1</v>
      </c>
      <c r="Q118" s="160">
        <v>3</v>
      </c>
      <c r="R118" s="160" t="s">
        <v>49</v>
      </c>
      <c r="S118" s="160" t="s">
        <v>50</v>
      </c>
      <c r="T118" s="160" t="s">
        <v>113</v>
      </c>
      <c r="U118" s="160">
        <v>3846666</v>
      </c>
      <c r="V118" s="160" t="s">
        <v>168</v>
      </c>
      <c r="W118" s="160" t="s">
        <v>76</v>
      </c>
      <c r="X118" s="160" t="s">
        <v>62</v>
      </c>
      <c r="Y118" s="162"/>
      <c r="Z118" s="162"/>
      <c r="AA118" s="162">
        <f>458718+7159</f>
        <v>465877</v>
      </c>
      <c r="AB118" s="162">
        <f t="shared" si="5"/>
        <v>27846737</v>
      </c>
      <c r="AC118" s="119">
        <v>522</v>
      </c>
      <c r="AD118" s="121">
        <v>27846737</v>
      </c>
      <c r="AE118" s="121">
        <f t="shared" si="4"/>
        <v>0</v>
      </c>
      <c r="AF118" s="122">
        <v>522</v>
      </c>
      <c r="AG118" s="157">
        <v>44572</v>
      </c>
      <c r="AH118" s="120">
        <v>27846737</v>
      </c>
      <c r="AI118" s="120">
        <f t="shared" si="3"/>
        <v>0</v>
      </c>
      <c r="AJ118" s="122" t="s">
        <v>501</v>
      </c>
      <c r="AK118" s="122" t="s">
        <v>502</v>
      </c>
      <c r="AL118" s="120">
        <f>26159047.9+1687689.1</f>
        <v>27846737</v>
      </c>
      <c r="AM118" s="226" t="s">
        <v>755</v>
      </c>
    </row>
    <row r="119" spans="1:39" ht="86.45" customHeight="1" x14ac:dyDescent="0.25">
      <c r="A119" s="103" t="s">
        <v>468</v>
      </c>
      <c r="B119" s="225" t="s">
        <v>56</v>
      </c>
      <c r="C119" s="160" t="s">
        <v>202</v>
      </c>
      <c r="D119" s="160" t="s">
        <v>167</v>
      </c>
      <c r="E119" s="160" t="s">
        <v>167</v>
      </c>
      <c r="F119" s="160" t="s">
        <v>56</v>
      </c>
      <c r="G119" s="160" t="s">
        <v>203</v>
      </c>
      <c r="H119" s="160" t="s">
        <v>56</v>
      </c>
      <c r="I119" s="160">
        <v>2</v>
      </c>
      <c r="J119" s="160">
        <v>2</v>
      </c>
      <c r="K119" s="160">
        <v>11</v>
      </c>
      <c r="L119" s="160" t="s">
        <v>56</v>
      </c>
      <c r="M119" s="160" t="s">
        <v>57</v>
      </c>
      <c r="N119" s="160" t="s">
        <v>48</v>
      </c>
      <c r="O119" s="222">
        <f>35000*11</f>
        <v>385000</v>
      </c>
      <c r="P119" s="160">
        <v>0</v>
      </c>
      <c r="Q119" s="160">
        <v>0</v>
      </c>
      <c r="R119" s="160" t="s">
        <v>49</v>
      </c>
      <c r="S119" s="160" t="s">
        <v>50</v>
      </c>
      <c r="T119" s="160" t="s">
        <v>113</v>
      </c>
      <c r="U119" s="160">
        <v>3846666</v>
      </c>
      <c r="V119" s="160" t="s">
        <v>168</v>
      </c>
      <c r="W119" s="160" t="s">
        <v>172</v>
      </c>
      <c r="X119" s="160" t="s">
        <v>62</v>
      </c>
      <c r="Y119" s="162"/>
      <c r="Z119" s="162"/>
      <c r="AA119" s="162"/>
      <c r="AB119" s="162">
        <f t="shared" si="5"/>
        <v>385000</v>
      </c>
      <c r="AC119" s="119" t="s">
        <v>660</v>
      </c>
      <c r="AD119" s="121">
        <f>35000+23700+24600+24600</f>
        <v>107900</v>
      </c>
      <c r="AE119" s="121">
        <f t="shared" si="4"/>
        <v>277100</v>
      </c>
      <c r="AF119" s="122" t="s">
        <v>661</v>
      </c>
      <c r="AG119" s="157" t="s">
        <v>662</v>
      </c>
      <c r="AH119" s="120">
        <f>35000+23700+24600+24600</f>
        <v>107900</v>
      </c>
      <c r="AI119" s="120">
        <f t="shared" si="3"/>
        <v>277100</v>
      </c>
      <c r="AJ119" s="172" t="s">
        <v>663</v>
      </c>
      <c r="AK119" s="122" t="s">
        <v>172</v>
      </c>
      <c r="AL119" s="120">
        <f>35000+23700+24600+24600</f>
        <v>107900</v>
      </c>
      <c r="AM119" s="226"/>
    </row>
    <row r="120" spans="1:39" ht="86.25" customHeight="1" x14ac:dyDescent="0.25">
      <c r="A120" s="103" t="s">
        <v>469</v>
      </c>
      <c r="B120" s="225" t="s">
        <v>56</v>
      </c>
      <c r="C120" s="160" t="s">
        <v>202</v>
      </c>
      <c r="D120" s="160" t="s">
        <v>167</v>
      </c>
      <c r="E120" s="160" t="s">
        <v>167</v>
      </c>
      <c r="F120" s="160" t="s">
        <v>56</v>
      </c>
      <c r="G120" s="160" t="s">
        <v>490</v>
      </c>
      <c r="H120" s="160">
        <v>80111600</v>
      </c>
      <c r="I120" s="160">
        <v>1</v>
      </c>
      <c r="J120" s="160">
        <v>1</v>
      </c>
      <c r="K120" s="160">
        <v>1</v>
      </c>
      <c r="L120" s="160">
        <v>1</v>
      </c>
      <c r="M120" s="160" t="s">
        <v>47</v>
      </c>
      <c r="N120" s="160" t="s">
        <v>48</v>
      </c>
      <c r="O120" s="222">
        <v>3000000</v>
      </c>
      <c r="P120" s="160">
        <v>0</v>
      </c>
      <c r="Q120" s="160">
        <v>0</v>
      </c>
      <c r="R120" s="160" t="s">
        <v>49</v>
      </c>
      <c r="S120" s="160" t="s">
        <v>50</v>
      </c>
      <c r="T120" s="160" t="s">
        <v>113</v>
      </c>
      <c r="U120" s="160">
        <v>3846666</v>
      </c>
      <c r="V120" s="160" t="s">
        <v>168</v>
      </c>
      <c r="W120" s="160" t="s">
        <v>53</v>
      </c>
      <c r="X120" s="160" t="s">
        <v>62</v>
      </c>
      <c r="Y120" s="162"/>
      <c r="Z120" s="162"/>
      <c r="AA120" s="162">
        <v>3000000</v>
      </c>
      <c r="AB120" s="162">
        <f>+O120+Y120+Z120-AA120</f>
        <v>0</v>
      </c>
      <c r="AC120" s="158"/>
      <c r="AD120" s="159"/>
      <c r="AE120" s="159">
        <f t="shared" si="4"/>
        <v>0</v>
      </c>
      <c r="AF120" s="122"/>
      <c r="AG120" s="122"/>
      <c r="AH120" s="120"/>
      <c r="AI120" s="120">
        <f t="shared" si="3"/>
        <v>0</v>
      </c>
      <c r="AJ120" s="122"/>
      <c r="AK120" s="122"/>
      <c r="AL120" s="120"/>
      <c r="AM120" s="226" t="s">
        <v>655</v>
      </c>
    </row>
    <row r="121" spans="1:39" ht="113.45" customHeight="1" x14ac:dyDescent="0.25">
      <c r="A121" s="103" t="s">
        <v>469</v>
      </c>
      <c r="B121" s="225" t="s">
        <v>56</v>
      </c>
      <c r="C121" s="160" t="s">
        <v>202</v>
      </c>
      <c r="D121" s="160" t="s">
        <v>167</v>
      </c>
      <c r="E121" s="160" t="s">
        <v>167</v>
      </c>
      <c r="F121" s="160" t="s">
        <v>56</v>
      </c>
      <c r="G121" s="160" t="s">
        <v>485</v>
      </c>
      <c r="H121" s="160">
        <v>80111600</v>
      </c>
      <c r="I121" s="160">
        <v>1</v>
      </c>
      <c r="J121" s="160">
        <v>1</v>
      </c>
      <c r="K121" s="160">
        <v>11</v>
      </c>
      <c r="L121" s="160">
        <v>1</v>
      </c>
      <c r="M121" s="160" t="s">
        <v>47</v>
      </c>
      <c r="N121" s="160" t="s">
        <v>211</v>
      </c>
      <c r="O121" s="222">
        <f>2600000*11</f>
        <v>28600000</v>
      </c>
      <c r="P121" s="160">
        <v>0</v>
      </c>
      <c r="Q121" s="160">
        <v>0</v>
      </c>
      <c r="R121" s="160" t="s">
        <v>49</v>
      </c>
      <c r="S121" s="160" t="s">
        <v>50</v>
      </c>
      <c r="T121" s="160" t="s">
        <v>113</v>
      </c>
      <c r="U121" s="160">
        <v>3846666</v>
      </c>
      <c r="V121" s="160" t="s">
        <v>168</v>
      </c>
      <c r="W121" s="160" t="s">
        <v>53</v>
      </c>
      <c r="X121" s="160" t="s">
        <v>62</v>
      </c>
      <c r="Y121" s="162"/>
      <c r="Z121" s="162"/>
      <c r="AA121" s="162"/>
      <c r="AB121" s="162">
        <f t="shared" si="5"/>
        <v>28600000</v>
      </c>
      <c r="AC121" s="119">
        <v>2222</v>
      </c>
      <c r="AD121" s="121">
        <v>28600000</v>
      </c>
      <c r="AE121" s="121">
        <f t="shared" si="4"/>
        <v>0</v>
      </c>
      <c r="AF121" s="122">
        <v>2022</v>
      </c>
      <c r="AG121" s="157">
        <v>44581</v>
      </c>
      <c r="AH121" s="120">
        <v>28600000</v>
      </c>
      <c r="AI121" s="120">
        <f t="shared" si="3"/>
        <v>0</v>
      </c>
      <c r="AJ121" s="122" t="s">
        <v>522</v>
      </c>
      <c r="AK121" s="122" t="s">
        <v>521</v>
      </c>
      <c r="AL121" s="120">
        <f>866666+2600000+2600000+2600000+2600000+2600000+2600000+2600000+2600000+2600000+2600000+1733334</f>
        <v>28600000</v>
      </c>
      <c r="AM121" s="226"/>
    </row>
    <row r="122" spans="1:39" ht="113.45" customHeight="1" x14ac:dyDescent="0.25">
      <c r="A122" s="103" t="s">
        <v>469</v>
      </c>
      <c r="B122" s="225" t="s">
        <v>56</v>
      </c>
      <c r="C122" s="160" t="s">
        <v>202</v>
      </c>
      <c r="D122" s="160" t="s">
        <v>204</v>
      </c>
      <c r="E122" s="160" t="s">
        <v>204</v>
      </c>
      <c r="F122" s="160" t="s">
        <v>56</v>
      </c>
      <c r="G122" s="160" t="s">
        <v>486</v>
      </c>
      <c r="H122" s="160">
        <v>80111600</v>
      </c>
      <c r="I122" s="160">
        <v>1</v>
      </c>
      <c r="J122" s="160">
        <v>1</v>
      </c>
      <c r="K122" s="160" t="s">
        <v>506</v>
      </c>
      <c r="L122" s="160" t="s">
        <v>507</v>
      </c>
      <c r="M122" s="160" t="s">
        <v>47</v>
      </c>
      <c r="N122" s="160" t="s">
        <v>211</v>
      </c>
      <c r="O122" s="222">
        <f>2600000*11</f>
        <v>28600000</v>
      </c>
      <c r="P122" s="160">
        <v>0</v>
      </c>
      <c r="Q122" s="160">
        <v>0</v>
      </c>
      <c r="R122" s="160" t="s">
        <v>49</v>
      </c>
      <c r="S122" s="160" t="s">
        <v>50</v>
      </c>
      <c r="T122" s="160" t="s">
        <v>113</v>
      </c>
      <c r="U122" s="160">
        <v>3846666</v>
      </c>
      <c r="V122" s="160" t="s">
        <v>168</v>
      </c>
      <c r="W122" s="160" t="s">
        <v>53</v>
      </c>
      <c r="X122" s="160" t="s">
        <v>62</v>
      </c>
      <c r="Y122" s="162"/>
      <c r="Z122" s="162"/>
      <c r="AA122" s="162">
        <v>16666</v>
      </c>
      <c r="AB122" s="162">
        <f t="shared" si="5"/>
        <v>28583334</v>
      </c>
      <c r="AC122" s="119">
        <v>1822</v>
      </c>
      <c r="AD122" s="121">
        <v>28583334</v>
      </c>
      <c r="AE122" s="121">
        <f t="shared" si="4"/>
        <v>0</v>
      </c>
      <c r="AF122" s="122">
        <v>1222</v>
      </c>
      <c r="AG122" s="157">
        <v>44578</v>
      </c>
      <c r="AH122" s="120">
        <v>28583334</v>
      </c>
      <c r="AI122" s="120">
        <f t="shared" si="3"/>
        <v>0</v>
      </c>
      <c r="AJ122" s="122" t="s">
        <v>523</v>
      </c>
      <c r="AK122" s="122" t="s">
        <v>636</v>
      </c>
      <c r="AL122" s="120">
        <f>1166667+2500000+2500000+2500000+2500000+2500000+2500000+2500000+2500000+2500000+2500000+2416667</f>
        <v>28583334</v>
      </c>
      <c r="AM122" s="226" t="s">
        <v>685</v>
      </c>
    </row>
    <row r="123" spans="1:39" ht="113.45" customHeight="1" x14ac:dyDescent="0.25">
      <c r="A123" s="103" t="s">
        <v>469</v>
      </c>
      <c r="B123" s="225" t="s">
        <v>56</v>
      </c>
      <c r="C123" s="160" t="s">
        <v>202</v>
      </c>
      <c r="D123" s="160" t="s">
        <v>204</v>
      </c>
      <c r="E123" s="160" t="s">
        <v>204</v>
      </c>
      <c r="F123" s="160" t="s">
        <v>56</v>
      </c>
      <c r="G123" s="160" t="s">
        <v>483</v>
      </c>
      <c r="H123" s="160">
        <v>80111600</v>
      </c>
      <c r="I123" s="160">
        <v>1</v>
      </c>
      <c r="J123" s="160">
        <v>1</v>
      </c>
      <c r="K123" s="160" t="s">
        <v>102</v>
      </c>
      <c r="L123" s="160">
        <v>0</v>
      </c>
      <c r="M123" s="160" t="s">
        <v>47</v>
      </c>
      <c r="N123" s="160" t="s">
        <v>211</v>
      </c>
      <c r="O123" s="222">
        <f>3165496*11.5</f>
        <v>36403204</v>
      </c>
      <c r="P123" s="160">
        <v>0</v>
      </c>
      <c r="Q123" s="160">
        <v>0</v>
      </c>
      <c r="R123" s="160" t="s">
        <v>49</v>
      </c>
      <c r="S123" s="160" t="s">
        <v>50</v>
      </c>
      <c r="T123" s="160" t="s">
        <v>113</v>
      </c>
      <c r="U123" s="160">
        <v>3846666</v>
      </c>
      <c r="V123" s="160" t="s">
        <v>168</v>
      </c>
      <c r="W123" s="160" t="s">
        <v>53</v>
      </c>
      <c r="X123" s="160" t="s">
        <v>62</v>
      </c>
      <c r="Y123" s="162"/>
      <c r="Z123" s="162"/>
      <c r="AA123" s="162"/>
      <c r="AB123" s="162">
        <f t="shared" si="5"/>
        <v>36403204</v>
      </c>
      <c r="AC123" s="119" t="s">
        <v>807</v>
      </c>
      <c r="AD123" s="121">
        <f>36403204-14983347+13611633+949649-1</f>
        <v>35981138</v>
      </c>
      <c r="AE123" s="121">
        <f t="shared" si="4"/>
        <v>422066</v>
      </c>
      <c r="AF123" s="122" t="s">
        <v>825</v>
      </c>
      <c r="AG123" s="157" t="s">
        <v>826</v>
      </c>
      <c r="AH123" s="120">
        <f>36403204-14983347+13611633+949649-1</f>
        <v>35981138</v>
      </c>
      <c r="AI123" s="120">
        <f t="shared" si="3"/>
        <v>422066</v>
      </c>
      <c r="AJ123" s="122" t="s">
        <v>738</v>
      </c>
      <c r="AK123" s="122" t="s">
        <v>764</v>
      </c>
      <c r="AL123" s="120">
        <f>2110331+3165496+3165496+3165496+3165496+3165496+949649+3165496+316549+3165496+3165496+3165496+3165496</f>
        <v>35031489</v>
      </c>
      <c r="AM123" s="226"/>
    </row>
    <row r="124" spans="1:39" ht="113.45" customHeight="1" x14ac:dyDescent="0.25">
      <c r="A124" s="103" t="s">
        <v>469</v>
      </c>
      <c r="B124" s="225" t="s">
        <v>56</v>
      </c>
      <c r="C124" s="160" t="s">
        <v>202</v>
      </c>
      <c r="D124" s="160" t="s">
        <v>167</v>
      </c>
      <c r="E124" s="160" t="s">
        <v>167</v>
      </c>
      <c r="F124" s="160" t="s">
        <v>56</v>
      </c>
      <c r="G124" s="160" t="s">
        <v>205</v>
      </c>
      <c r="H124" s="160">
        <v>80111600</v>
      </c>
      <c r="I124" s="227">
        <v>1</v>
      </c>
      <c r="J124" s="227">
        <v>1</v>
      </c>
      <c r="K124" s="227">
        <v>6</v>
      </c>
      <c r="L124" s="228">
        <v>1</v>
      </c>
      <c r="M124" s="160" t="s">
        <v>47</v>
      </c>
      <c r="N124" s="160" t="s">
        <v>211</v>
      </c>
      <c r="O124" s="222">
        <v>5000000</v>
      </c>
      <c r="P124" s="160">
        <v>0</v>
      </c>
      <c r="Q124" s="160">
        <v>0</v>
      </c>
      <c r="R124" s="160" t="s">
        <v>49</v>
      </c>
      <c r="S124" s="160" t="s">
        <v>50</v>
      </c>
      <c r="T124" s="160" t="s">
        <v>113</v>
      </c>
      <c r="U124" s="160">
        <v>3846666</v>
      </c>
      <c r="V124" s="160" t="s">
        <v>168</v>
      </c>
      <c r="W124" s="160" t="s">
        <v>76</v>
      </c>
      <c r="X124" s="160" t="s">
        <v>62</v>
      </c>
      <c r="Y124" s="162"/>
      <c r="Z124" s="162"/>
      <c r="AA124" s="162"/>
      <c r="AB124" s="162">
        <f t="shared" si="5"/>
        <v>5000000</v>
      </c>
      <c r="AC124" s="119">
        <v>11022</v>
      </c>
      <c r="AD124" s="121">
        <f>5000000-3136739</f>
        <v>1863261</v>
      </c>
      <c r="AE124" s="121">
        <f t="shared" si="4"/>
        <v>3136739</v>
      </c>
      <c r="AF124" s="122" t="s">
        <v>895</v>
      </c>
      <c r="AG124" s="157" t="s">
        <v>896</v>
      </c>
      <c r="AH124" s="120">
        <f>621087+621087+621087</f>
        <v>1863261</v>
      </c>
      <c r="AI124" s="120">
        <f t="shared" si="3"/>
        <v>3136739</v>
      </c>
      <c r="AJ124" s="122" t="s">
        <v>529</v>
      </c>
      <c r="AK124" s="122" t="s">
        <v>649</v>
      </c>
      <c r="AL124" s="120">
        <f>621087+621087+621087</f>
        <v>1863261</v>
      </c>
      <c r="AM124" s="226"/>
    </row>
    <row r="125" spans="1:39" ht="106.5" customHeight="1" x14ac:dyDescent="0.25">
      <c r="A125" s="103" t="s">
        <v>469</v>
      </c>
      <c r="B125" s="225" t="s">
        <v>56</v>
      </c>
      <c r="C125" s="160" t="s">
        <v>202</v>
      </c>
      <c r="D125" s="160" t="s">
        <v>167</v>
      </c>
      <c r="E125" s="160" t="s">
        <v>167</v>
      </c>
      <c r="F125" s="160" t="s">
        <v>56</v>
      </c>
      <c r="G125" s="160" t="s">
        <v>484</v>
      </c>
      <c r="H125" s="160">
        <v>80111600</v>
      </c>
      <c r="I125" s="160">
        <v>1</v>
      </c>
      <c r="J125" s="160">
        <v>1</v>
      </c>
      <c r="K125" s="160">
        <v>11</v>
      </c>
      <c r="L125" s="160">
        <v>1</v>
      </c>
      <c r="M125" s="160" t="s">
        <v>47</v>
      </c>
      <c r="N125" s="160" t="s">
        <v>48</v>
      </c>
      <c r="O125" s="222">
        <v>25000000</v>
      </c>
      <c r="P125" s="160">
        <v>0</v>
      </c>
      <c r="Q125" s="160">
        <v>0</v>
      </c>
      <c r="R125" s="160" t="s">
        <v>49</v>
      </c>
      <c r="S125" s="160" t="s">
        <v>50</v>
      </c>
      <c r="T125" s="160" t="s">
        <v>113</v>
      </c>
      <c r="U125" s="160">
        <v>3846666</v>
      </c>
      <c r="V125" s="160" t="s">
        <v>168</v>
      </c>
      <c r="W125" s="160" t="s">
        <v>53</v>
      </c>
      <c r="X125" s="160" t="s">
        <v>62</v>
      </c>
      <c r="Y125" s="162"/>
      <c r="Z125" s="162"/>
      <c r="AA125" s="162"/>
      <c r="AB125" s="162">
        <f t="shared" si="5"/>
        <v>25000000</v>
      </c>
      <c r="AC125" s="119">
        <v>1322</v>
      </c>
      <c r="AD125" s="121">
        <v>25000000</v>
      </c>
      <c r="AE125" s="121">
        <f t="shared" si="4"/>
        <v>0</v>
      </c>
      <c r="AF125" s="122">
        <v>1022</v>
      </c>
      <c r="AG125" s="157">
        <v>44575</v>
      </c>
      <c r="AH125" s="120">
        <v>25000000</v>
      </c>
      <c r="AI125" s="120">
        <f t="shared" si="3"/>
        <v>0</v>
      </c>
      <c r="AJ125" s="122" t="s">
        <v>512</v>
      </c>
      <c r="AK125" s="122" t="s">
        <v>637</v>
      </c>
      <c r="AL125" s="120">
        <f>1077646+2309241+2309241+2309241+2309241+2309241+2309241+2309241+2309241+2309241+2309241+829944</f>
        <v>25000000</v>
      </c>
      <c r="AM125" s="226"/>
    </row>
    <row r="126" spans="1:39" ht="142.15" customHeight="1" x14ac:dyDescent="0.25">
      <c r="A126" s="103" t="s">
        <v>469</v>
      </c>
      <c r="B126" s="225" t="s">
        <v>56</v>
      </c>
      <c r="C126" s="160" t="s">
        <v>202</v>
      </c>
      <c r="D126" s="160" t="s">
        <v>167</v>
      </c>
      <c r="E126" s="160" t="s">
        <v>167</v>
      </c>
      <c r="F126" s="160" t="s">
        <v>56</v>
      </c>
      <c r="G126" s="160" t="s">
        <v>484</v>
      </c>
      <c r="H126" s="160">
        <v>80111600</v>
      </c>
      <c r="I126" s="160">
        <v>1</v>
      </c>
      <c r="J126" s="160">
        <v>1</v>
      </c>
      <c r="K126" s="160">
        <v>11</v>
      </c>
      <c r="L126" s="160">
        <v>1</v>
      </c>
      <c r="M126" s="160" t="s">
        <v>47</v>
      </c>
      <c r="N126" s="160" t="s">
        <v>211</v>
      </c>
      <c r="O126" s="222">
        <v>401651</v>
      </c>
      <c r="P126" s="160">
        <v>0</v>
      </c>
      <c r="Q126" s="160">
        <v>0</v>
      </c>
      <c r="R126" s="160" t="s">
        <v>49</v>
      </c>
      <c r="S126" s="160" t="s">
        <v>50</v>
      </c>
      <c r="T126" s="160" t="s">
        <v>113</v>
      </c>
      <c r="U126" s="160">
        <v>3846666</v>
      </c>
      <c r="V126" s="160" t="s">
        <v>168</v>
      </c>
      <c r="W126" s="160" t="s">
        <v>53</v>
      </c>
      <c r="X126" s="160" t="s">
        <v>62</v>
      </c>
      <c r="Y126" s="162"/>
      <c r="Z126" s="162"/>
      <c r="AA126" s="162"/>
      <c r="AB126" s="162">
        <f>+O126+Y126+Z126-AA126</f>
        <v>401651</v>
      </c>
      <c r="AC126" s="119">
        <v>1322</v>
      </c>
      <c r="AD126" s="121">
        <v>401651</v>
      </c>
      <c r="AE126" s="121">
        <f t="shared" si="4"/>
        <v>0</v>
      </c>
      <c r="AF126" s="122">
        <v>1022</v>
      </c>
      <c r="AG126" s="157">
        <v>44575</v>
      </c>
      <c r="AH126" s="120">
        <v>401651</v>
      </c>
      <c r="AI126" s="120">
        <f t="shared" si="3"/>
        <v>0</v>
      </c>
      <c r="AJ126" s="122" t="s">
        <v>512</v>
      </c>
      <c r="AK126" s="122" t="s">
        <v>637</v>
      </c>
      <c r="AL126" s="120">
        <v>401651</v>
      </c>
      <c r="AM126" s="226"/>
    </row>
    <row r="127" spans="1:39" ht="150.75" customHeight="1" x14ac:dyDescent="0.25">
      <c r="A127" s="103" t="s">
        <v>469</v>
      </c>
      <c r="B127" s="225" t="s">
        <v>56</v>
      </c>
      <c r="C127" s="160" t="s">
        <v>202</v>
      </c>
      <c r="D127" s="160" t="s">
        <v>206</v>
      </c>
      <c r="E127" s="160" t="s">
        <v>206</v>
      </c>
      <c r="F127" s="160" t="s">
        <v>56</v>
      </c>
      <c r="G127" s="160" t="s">
        <v>426</v>
      </c>
      <c r="H127" s="160">
        <v>80111600</v>
      </c>
      <c r="I127" s="160">
        <v>1</v>
      </c>
      <c r="J127" s="160">
        <v>1</v>
      </c>
      <c r="K127" s="160">
        <v>11</v>
      </c>
      <c r="L127" s="160">
        <v>1</v>
      </c>
      <c r="M127" s="160" t="s">
        <v>47</v>
      </c>
      <c r="N127" s="160" t="s">
        <v>211</v>
      </c>
      <c r="O127" s="222">
        <f>3420560*11</f>
        <v>37626160</v>
      </c>
      <c r="P127" s="160">
        <v>0</v>
      </c>
      <c r="Q127" s="160">
        <v>0</v>
      </c>
      <c r="R127" s="160" t="s">
        <v>49</v>
      </c>
      <c r="S127" s="160" t="s">
        <v>50</v>
      </c>
      <c r="T127" s="160" t="s">
        <v>207</v>
      </c>
      <c r="U127" s="160">
        <v>3846666</v>
      </c>
      <c r="V127" s="160" t="s">
        <v>208</v>
      </c>
      <c r="W127" s="160" t="s">
        <v>53</v>
      </c>
      <c r="X127" s="160" t="s">
        <v>209</v>
      </c>
      <c r="Y127" s="162"/>
      <c r="Z127" s="162"/>
      <c r="AA127" s="162"/>
      <c r="AB127" s="162">
        <f t="shared" si="5"/>
        <v>37626160</v>
      </c>
      <c r="AC127" s="119">
        <v>1122</v>
      </c>
      <c r="AD127" s="121">
        <v>37626160</v>
      </c>
      <c r="AE127" s="121">
        <f t="shared" si="4"/>
        <v>0</v>
      </c>
      <c r="AF127" s="122">
        <v>822</v>
      </c>
      <c r="AG127" s="157">
        <v>44572</v>
      </c>
      <c r="AH127" s="120">
        <v>37626160</v>
      </c>
      <c r="AI127" s="120">
        <f t="shared" si="3"/>
        <v>0</v>
      </c>
      <c r="AJ127" s="122" t="s">
        <v>524</v>
      </c>
      <c r="AK127" s="122" t="s">
        <v>638</v>
      </c>
      <c r="AL127" s="120">
        <f>2166355+3420560+3420560+3420560+3420560+3420560+3420560+3420560+3420560+3420560+3420560+1254205</f>
        <v>37626160</v>
      </c>
      <c r="AM127" s="226"/>
    </row>
    <row r="128" spans="1:39" ht="115.5" customHeight="1" x14ac:dyDescent="0.25">
      <c r="A128" s="103" t="s">
        <v>469</v>
      </c>
      <c r="B128" s="225" t="s">
        <v>56</v>
      </c>
      <c r="C128" s="160" t="s">
        <v>202</v>
      </c>
      <c r="D128" s="160" t="s">
        <v>206</v>
      </c>
      <c r="E128" s="160" t="s">
        <v>206</v>
      </c>
      <c r="F128" s="160" t="s">
        <v>56</v>
      </c>
      <c r="G128" s="160" t="s">
        <v>856</v>
      </c>
      <c r="H128" s="160">
        <v>80111600</v>
      </c>
      <c r="I128" s="160">
        <v>12</v>
      </c>
      <c r="J128" s="160">
        <v>12</v>
      </c>
      <c r="K128" s="160" t="s">
        <v>834</v>
      </c>
      <c r="L128" s="160">
        <v>0</v>
      </c>
      <c r="M128" s="160" t="s">
        <v>47</v>
      </c>
      <c r="N128" s="160" t="s">
        <v>48</v>
      </c>
      <c r="O128" s="222">
        <v>0</v>
      </c>
      <c r="P128" s="160">
        <v>0</v>
      </c>
      <c r="Q128" s="160">
        <v>0</v>
      </c>
      <c r="R128" s="160" t="s">
        <v>49</v>
      </c>
      <c r="S128" s="160" t="s">
        <v>50</v>
      </c>
      <c r="T128" s="160" t="s">
        <v>207</v>
      </c>
      <c r="U128" s="160">
        <v>3846666</v>
      </c>
      <c r="V128" s="160" t="s">
        <v>208</v>
      </c>
      <c r="W128" s="160" t="s">
        <v>53</v>
      </c>
      <c r="X128" s="160" t="s">
        <v>209</v>
      </c>
      <c r="Y128" s="161">
        <v>2280374</v>
      </c>
      <c r="Z128" s="162"/>
      <c r="AA128" s="162"/>
      <c r="AB128" s="162">
        <f t="shared" si="5"/>
        <v>2280374</v>
      </c>
      <c r="AC128" s="119">
        <v>34022</v>
      </c>
      <c r="AD128" s="121">
        <v>2166355</v>
      </c>
      <c r="AE128" s="121">
        <f t="shared" si="4"/>
        <v>114019</v>
      </c>
      <c r="AF128" s="122">
        <v>35922</v>
      </c>
      <c r="AG128" s="157">
        <v>44904</v>
      </c>
      <c r="AH128" s="120">
        <v>2166355</v>
      </c>
      <c r="AI128" s="120">
        <f t="shared" si="3"/>
        <v>114019</v>
      </c>
      <c r="AJ128" s="122" t="s">
        <v>524</v>
      </c>
      <c r="AK128" s="122" t="s">
        <v>638</v>
      </c>
      <c r="AL128" s="120">
        <f>1254205+912150</f>
        <v>2166355</v>
      </c>
      <c r="AM128" s="226" t="s">
        <v>755</v>
      </c>
    </row>
    <row r="129" spans="1:39" ht="75" customHeight="1" x14ac:dyDescent="0.25">
      <c r="A129" s="103" t="s">
        <v>469</v>
      </c>
      <c r="B129" s="225" t="s">
        <v>56</v>
      </c>
      <c r="C129" s="160" t="s">
        <v>202</v>
      </c>
      <c r="D129" s="160" t="s">
        <v>210</v>
      </c>
      <c r="E129" s="160" t="s">
        <v>210</v>
      </c>
      <c r="F129" s="160" t="s">
        <v>56</v>
      </c>
      <c r="G129" s="160" t="s">
        <v>488</v>
      </c>
      <c r="H129" s="160">
        <v>80111600</v>
      </c>
      <c r="I129" s="160">
        <v>1</v>
      </c>
      <c r="J129" s="160">
        <v>1</v>
      </c>
      <c r="K129" s="160">
        <v>11</v>
      </c>
      <c r="L129" s="160">
        <v>1</v>
      </c>
      <c r="M129" s="160" t="s">
        <v>47</v>
      </c>
      <c r="N129" s="160" t="s">
        <v>211</v>
      </c>
      <c r="O129" s="222">
        <f>3732548*11</f>
        <v>41058028</v>
      </c>
      <c r="P129" s="160">
        <v>0</v>
      </c>
      <c r="Q129" s="160">
        <v>0</v>
      </c>
      <c r="R129" s="160" t="s">
        <v>49</v>
      </c>
      <c r="S129" s="160" t="s">
        <v>50</v>
      </c>
      <c r="T129" s="160" t="s">
        <v>212</v>
      </c>
      <c r="U129" s="160">
        <v>3846666</v>
      </c>
      <c r="V129" s="160" t="s">
        <v>213</v>
      </c>
      <c r="W129" s="160" t="s">
        <v>53</v>
      </c>
      <c r="X129" s="160" t="s">
        <v>212</v>
      </c>
      <c r="Y129" s="162"/>
      <c r="Z129" s="162"/>
      <c r="AA129" s="162"/>
      <c r="AB129" s="162">
        <f t="shared" si="5"/>
        <v>41058028</v>
      </c>
      <c r="AC129" s="119">
        <v>1222</v>
      </c>
      <c r="AD129" s="121">
        <f>41058028</f>
        <v>41058028</v>
      </c>
      <c r="AE129" s="121">
        <f t="shared" si="4"/>
        <v>0</v>
      </c>
      <c r="AF129" s="122">
        <v>722</v>
      </c>
      <c r="AG129" s="157">
        <v>44572</v>
      </c>
      <c r="AH129" s="120">
        <v>41058028</v>
      </c>
      <c r="AI129" s="120">
        <f t="shared" si="3"/>
        <v>0</v>
      </c>
      <c r="AJ129" s="122" t="s">
        <v>525</v>
      </c>
      <c r="AK129" s="122" t="s">
        <v>639</v>
      </c>
      <c r="AL129" s="120">
        <f>2363947+3732258+3732258+3732258+3732258+3733708+3732528+3732548+3732548+3732548+3732568+1368601</f>
        <v>41058028</v>
      </c>
      <c r="AM129" s="226" t="s">
        <v>755</v>
      </c>
    </row>
    <row r="130" spans="1:39" ht="78.75" customHeight="1" x14ac:dyDescent="0.25">
      <c r="A130" s="103" t="s">
        <v>469</v>
      </c>
      <c r="B130" s="225" t="s">
        <v>56</v>
      </c>
      <c r="C130" s="160" t="s">
        <v>202</v>
      </c>
      <c r="D130" s="160" t="s">
        <v>210</v>
      </c>
      <c r="E130" s="160" t="s">
        <v>210</v>
      </c>
      <c r="F130" s="160" t="s">
        <v>56</v>
      </c>
      <c r="G130" s="160" t="s">
        <v>836</v>
      </c>
      <c r="H130" s="160">
        <v>80111600</v>
      </c>
      <c r="I130" s="160">
        <v>12</v>
      </c>
      <c r="J130" s="160">
        <v>12</v>
      </c>
      <c r="K130" s="160" t="s">
        <v>833</v>
      </c>
      <c r="L130" s="160">
        <v>0</v>
      </c>
      <c r="M130" s="160" t="s">
        <v>47</v>
      </c>
      <c r="N130" s="160" t="s">
        <v>211</v>
      </c>
      <c r="O130" s="222">
        <v>0</v>
      </c>
      <c r="P130" s="160">
        <v>0</v>
      </c>
      <c r="Q130" s="160">
        <v>0</v>
      </c>
      <c r="R130" s="160" t="s">
        <v>49</v>
      </c>
      <c r="S130" s="160" t="s">
        <v>50</v>
      </c>
      <c r="T130" s="160" t="s">
        <v>212</v>
      </c>
      <c r="U130" s="160">
        <v>3846666</v>
      </c>
      <c r="V130" s="160" t="s">
        <v>213</v>
      </c>
      <c r="W130" s="160" t="s">
        <v>53</v>
      </c>
      <c r="X130" s="160" t="s">
        <v>212</v>
      </c>
      <c r="Y130" s="162"/>
      <c r="Z130" s="162">
        <v>800000</v>
      </c>
      <c r="AA130" s="162"/>
      <c r="AB130" s="162">
        <v>800000</v>
      </c>
      <c r="AC130" s="119">
        <v>33122</v>
      </c>
      <c r="AD130" s="121">
        <v>800000</v>
      </c>
      <c r="AE130" s="121">
        <f t="shared" si="4"/>
        <v>0</v>
      </c>
      <c r="AF130" s="122">
        <v>35222</v>
      </c>
      <c r="AG130" s="157">
        <v>44897</v>
      </c>
      <c r="AH130" s="120">
        <v>800000</v>
      </c>
      <c r="AI130" s="120">
        <f t="shared" si="3"/>
        <v>0</v>
      </c>
      <c r="AJ130" s="122" t="s">
        <v>525</v>
      </c>
      <c r="AK130" s="122" t="s">
        <v>639</v>
      </c>
      <c r="AL130" s="120">
        <v>800000</v>
      </c>
      <c r="AM130" s="226" t="s">
        <v>837</v>
      </c>
    </row>
    <row r="131" spans="1:39" ht="85.5" customHeight="1" x14ac:dyDescent="0.25">
      <c r="A131" s="103" t="s">
        <v>469</v>
      </c>
      <c r="B131" s="225" t="s">
        <v>56</v>
      </c>
      <c r="C131" s="160" t="s">
        <v>202</v>
      </c>
      <c r="D131" s="160" t="s">
        <v>210</v>
      </c>
      <c r="E131" s="160" t="s">
        <v>210</v>
      </c>
      <c r="F131" s="160" t="s">
        <v>56</v>
      </c>
      <c r="G131" s="160" t="s">
        <v>836</v>
      </c>
      <c r="H131" s="160">
        <v>80111600</v>
      </c>
      <c r="I131" s="160">
        <v>12</v>
      </c>
      <c r="J131" s="160">
        <v>12</v>
      </c>
      <c r="K131" s="160" t="s">
        <v>833</v>
      </c>
      <c r="L131" s="160">
        <v>0</v>
      </c>
      <c r="M131" s="160" t="s">
        <v>47</v>
      </c>
      <c r="N131" s="160" t="s">
        <v>48</v>
      </c>
      <c r="O131" s="222">
        <v>0</v>
      </c>
      <c r="P131" s="160">
        <v>0</v>
      </c>
      <c r="Q131" s="160">
        <v>0</v>
      </c>
      <c r="R131" s="160" t="s">
        <v>49</v>
      </c>
      <c r="S131" s="160" t="s">
        <v>50</v>
      </c>
      <c r="T131" s="160" t="s">
        <v>212</v>
      </c>
      <c r="U131" s="160">
        <v>3846666</v>
      </c>
      <c r="V131" s="160" t="s">
        <v>213</v>
      </c>
      <c r="W131" s="160" t="s">
        <v>53</v>
      </c>
      <c r="X131" s="160" t="s">
        <v>212</v>
      </c>
      <c r="Y131" s="162">
        <v>1439529</v>
      </c>
      <c r="Z131" s="162"/>
      <c r="AA131" s="162"/>
      <c r="AB131" s="162">
        <f t="shared" si="5"/>
        <v>1439529</v>
      </c>
      <c r="AC131" s="119">
        <v>33122</v>
      </c>
      <c r="AD131" s="121">
        <v>1439529</v>
      </c>
      <c r="AE131" s="121">
        <f t="shared" si="4"/>
        <v>0</v>
      </c>
      <c r="AF131" s="122">
        <v>35222</v>
      </c>
      <c r="AG131" s="157">
        <v>44897</v>
      </c>
      <c r="AH131" s="120">
        <v>1439529</v>
      </c>
      <c r="AI131" s="120">
        <f t="shared" si="3"/>
        <v>0</v>
      </c>
      <c r="AJ131" s="122" t="s">
        <v>525</v>
      </c>
      <c r="AK131" s="122" t="s">
        <v>639</v>
      </c>
      <c r="AL131" s="120">
        <v>1439529</v>
      </c>
      <c r="AM131" s="226" t="s">
        <v>837</v>
      </c>
    </row>
    <row r="132" spans="1:39" ht="71.25" customHeight="1" x14ac:dyDescent="0.25">
      <c r="A132" s="103" t="s">
        <v>469</v>
      </c>
      <c r="B132" s="225" t="s">
        <v>56</v>
      </c>
      <c r="C132" s="160" t="s">
        <v>202</v>
      </c>
      <c r="D132" s="160" t="s">
        <v>214</v>
      </c>
      <c r="E132" s="160" t="s">
        <v>214</v>
      </c>
      <c r="F132" s="160" t="s">
        <v>56</v>
      </c>
      <c r="G132" s="160" t="s">
        <v>489</v>
      </c>
      <c r="H132" s="160">
        <v>80111600</v>
      </c>
      <c r="I132" s="160">
        <v>1</v>
      </c>
      <c r="J132" s="160">
        <v>1</v>
      </c>
      <c r="K132" s="160">
        <v>11</v>
      </c>
      <c r="L132" s="160">
        <v>1</v>
      </c>
      <c r="M132" s="160" t="s">
        <v>47</v>
      </c>
      <c r="N132" s="160" t="s">
        <v>211</v>
      </c>
      <c r="O132" s="222">
        <f>3732548*11</f>
        <v>41058028</v>
      </c>
      <c r="P132" s="160">
        <v>0</v>
      </c>
      <c r="Q132" s="160">
        <v>0</v>
      </c>
      <c r="R132" s="160" t="s">
        <v>49</v>
      </c>
      <c r="S132" s="160" t="s">
        <v>50</v>
      </c>
      <c r="T132" s="160" t="s">
        <v>212</v>
      </c>
      <c r="U132" s="160">
        <v>3846666</v>
      </c>
      <c r="V132" s="160" t="s">
        <v>213</v>
      </c>
      <c r="W132" s="160" t="s">
        <v>53</v>
      </c>
      <c r="X132" s="160" t="s">
        <v>212</v>
      </c>
      <c r="Y132" s="162"/>
      <c r="Z132" s="162"/>
      <c r="AA132" s="162">
        <v>18662740</v>
      </c>
      <c r="AB132" s="162">
        <f t="shared" si="5"/>
        <v>22395288</v>
      </c>
      <c r="AC132" s="119">
        <v>4122</v>
      </c>
      <c r="AD132" s="121">
        <v>22395288</v>
      </c>
      <c r="AE132" s="121">
        <f t="shared" si="4"/>
        <v>0</v>
      </c>
      <c r="AF132" s="122">
        <v>2522</v>
      </c>
      <c r="AG132" s="157">
        <v>44582</v>
      </c>
      <c r="AH132" s="120">
        <v>22395288</v>
      </c>
      <c r="AI132" s="120">
        <f t="shared" si="3"/>
        <v>0</v>
      </c>
      <c r="AJ132" s="122" t="s">
        <v>526</v>
      </c>
      <c r="AK132" s="122" t="s">
        <v>640</v>
      </c>
      <c r="AL132" s="120">
        <f>1244183+3732548+3732548+3732548+3732548+3732548+2488365</f>
        <v>22395288</v>
      </c>
      <c r="AM132" s="226" t="s">
        <v>655</v>
      </c>
    </row>
    <row r="133" spans="1:39" ht="113.45" customHeight="1" x14ac:dyDescent="0.25">
      <c r="A133" s="103" t="s">
        <v>469</v>
      </c>
      <c r="B133" s="225" t="s">
        <v>56</v>
      </c>
      <c r="C133" s="160" t="s">
        <v>202</v>
      </c>
      <c r="D133" s="160" t="s">
        <v>214</v>
      </c>
      <c r="E133" s="160" t="s">
        <v>214</v>
      </c>
      <c r="F133" s="160" t="s">
        <v>56</v>
      </c>
      <c r="G133" s="160" t="s">
        <v>489</v>
      </c>
      <c r="H133" s="160">
        <v>80111600</v>
      </c>
      <c r="I133" s="160">
        <v>7</v>
      </c>
      <c r="J133" s="160">
        <v>7</v>
      </c>
      <c r="K133" s="160">
        <v>5</v>
      </c>
      <c r="L133" s="160">
        <v>1</v>
      </c>
      <c r="M133" s="160" t="s">
        <v>47</v>
      </c>
      <c r="N133" s="160" t="s">
        <v>211</v>
      </c>
      <c r="O133" s="222">
        <v>0</v>
      </c>
      <c r="P133" s="160">
        <v>0</v>
      </c>
      <c r="Q133" s="160">
        <v>0</v>
      </c>
      <c r="R133" s="160" t="s">
        <v>49</v>
      </c>
      <c r="S133" s="160" t="s">
        <v>50</v>
      </c>
      <c r="T133" s="160" t="s">
        <v>212</v>
      </c>
      <c r="U133" s="160">
        <v>3846666</v>
      </c>
      <c r="V133" s="160" t="s">
        <v>213</v>
      </c>
      <c r="W133" s="160" t="s">
        <v>53</v>
      </c>
      <c r="X133" s="160" t="s">
        <v>212</v>
      </c>
      <c r="Y133" s="162">
        <v>18662740</v>
      </c>
      <c r="Z133" s="162"/>
      <c r="AA133" s="162"/>
      <c r="AB133" s="162">
        <f t="shared" si="5"/>
        <v>18662740</v>
      </c>
      <c r="AC133" s="119">
        <v>20122</v>
      </c>
      <c r="AD133" s="121">
        <v>18662740</v>
      </c>
      <c r="AE133" s="121">
        <f t="shared" si="4"/>
        <v>0</v>
      </c>
      <c r="AF133" s="122">
        <v>21522</v>
      </c>
      <c r="AG133" s="157">
        <v>44763</v>
      </c>
      <c r="AH133" s="120">
        <v>18662740</v>
      </c>
      <c r="AI133" s="120">
        <f t="shared" si="3"/>
        <v>0</v>
      </c>
      <c r="AJ133" s="122" t="s">
        <v>699</v>
      </c>
      <c r="AK133" s="122" t="s">
        <v>698</v>
      </c>
      <c r="AL133" s="120">
        <f>1368600+3732548+3732548+3732548+3732548+2363948</f>
        <v>18662740</v>
      </c>
      <c r="AM133" s="226" t="s">
        <v>655</v>
      </c>
    </row>
    <row r="134" spans="1:39" ht="78" customHeight="1" x14ac:dyDescent="0.25">
      <c r="A134" s="103" t="s">
        <v>469</v>
      </c>
      <c r="B134" s="225" t="s">
        <v>56</v>
      </c>
      <c r="C134" s="160" t="s">
        <v>202</v>
      </c>
      <c r="D134" s="160" t="s">
        <v>214</v>
      </c>
      <c r="E134" s="160" t="s">
        <v>214</v>
      </c>
      <c r="F134" s="160" t="s">
        <v>56</v>
      </c>
      <c r="G134" s="160" t="s">
        <v>843</v>
      </c>
      <c r="H134" s="160">
        <v>80111600</v>
      </c>
      <c r="I134" s="160">
        <v>12</v>
      </c>
      <c r="J134" s="160">
        <v>12</v>
      </c>
      <c r="K134" s="160" t="s">
        <v>835</v>
      </c>
      <c r="L134" s="160">
        <v>0</v>
      </c>
      <c r="M134" s="160" t="s">
        <v>47</v>
      </c>
      <c r="N134" s="160" t="s">
        <v>48</v>
      </c>
      <c r="O134" s="222">
        <v>0</v>
      </c>
      <c r="P134" s="160">
        <v>0</v>
      </c>
      <c r="Q134" s="160">
        <v>0</v>
      </c>
      <c r="R134" s="160" t="s">
        <v>49</v>
      </c>
      <c r="S134" s="160" t="s">
        <v>50</v>
      </c>
      <c r="T134" s="160" t="s">
        <v>212</v>
      </c>
      <c r="U134" s="160">
        <v>3846666</v>
      </c>
      <c r="V134" s="160" t="s">
        <v>213</v>
      </c>
      <c r="W134" s="160" t="s">
        <v>53</v>
      </c>
      <c r="X134" s="160" t="s">
        <v>212</v>
      </c>
      <c r="Y134" s="162">
        <v>1244183</v>
      </c>
      <c r="Z134" s="162"/>
      <c r="AA134" s="162"/>
      <c r="AB134" s="162">
        <f t="shared" si="5"/>
        <v>1244183</v>
      </c>
      <c r="AC134" s="119">
        <v>32922</v>
      </c>
      <c r="AD134" s="121">
        <v>1244183</v>
      </c>
      <c r="AE134" s="121">
        <f t="shared" si="4"/>
        <v>0</v>
      </c>
      <c r="AF134" s="122">
        <v>35122</v>
      </c>
      <c r="AG134" s="157">
        <v>44897</v>
      </c>
      <c r="AH134" s="120">
        <v>1244183</v>
      </c>
      <c r="AI134" s="120">
        <f t="shared" si="3"/>
        <v>0</v>
      </c>
      <c r="AJ134" s="122" t="s">
        <v>699</v>
      </c>
      <c r="AK134" s="122" t="s">
        <v>698</v>
      </c>
      <c r="AL134" s="120">
        <v>1244183</v>
      </c>
      <c r="AM134" s="226" t="s">
        <v>837</v>
      </c>
    </row>
    <row r="135" spans="1:39" ht="124.15" customHeight="1" x14ac:dyDescent="0.25">
      <c r="A135" s="103" t="s">
        <v>469</v>
      </c>
      <c r="B135" s="225" t="s">
        <v>56</v>
      </c>
      <c r="C135" s="160" t="s">
        <v>202</v>
      </c>
      <c r="D135" s="160" t="s">
        <v>124</v>
      </c>
      <c r="E135" s="160" t="s">
        <v>124</v>
      </c>
      <c r="F135" s="160" t="s">
        <v>56</v>
      </c>
      <c r="G135" s="160" t="s">
        <v>215</v>
      </c>
      <c r="H135" s="160">
        <v>80111600</v>
      </c>
      <c r="I135" s="160">
        <v>1</v>
      </c>
      <c r="J135" s="160">
        <v>1</v>
      </c>
      <c r="K135" s="160">
        <v>10</v>
      </c>
      <c r="L135" s="160">
        <v>1</v>
      </c>
      <c r="M135" s="160" t="s">
        <v>47</v>
      </c>
      <c r="N135" s="160" t="s">
        <v>48</v>
      </c>
      <c r="O135" s="222">
        <f>2040487*10</f>
        <v>20404870</v>
      </c>
      <c r="P135" s="160">
        <v>0</v>
      </c>
      <c r="Q135" s="160">
        <v>0</v>
      </c>
      <c r="R135" s="160" t="s">
        <v>49</v>
      </c>
      <c r="S135" s="160" t="s">
        <v>50</v>
      </c>
      <c r="T135" s="160" t="s">
        <v>113</v>
      </c>
      <c r="U135" s="160">
        <v>3846666</v>
      </c>
      <c r="V135" s="160" t="s">
        <v>168</v>
      </c>
      <c r="W135" s="160" t="s">
        <v>53</v>
      </c>
      <c r="X135" s="160" t="s">
        <v>127</v>
      </c>
      <c r="Y135" s="162"/>
      <c r="Z135" s="162"/>
      <c r="AA135" s="162"/>
      <c r="AB135" s="162">
        <f t="shared" si="5"/>
        <v>20404870</v>
      </c>
      <c r="AC135" s="119">
        <v>4922</v>
      </c>
      <c r="AD135" s="121">
        <v>20404870</v>
      </c>
      <c r="AE135" s="121">
        <f t="shared" si="4"/>
        <v>0</v>
      </c>
      <c r="AF135" s="122">
        <v>6322</v>
      </c>
      <c r="AG135" s="157">
        <v>44588</v>
      </c>
      <c r="AH135" s="120">
        <v>20404870</v>
      </c>
      <c r="AI135" s="120">
        <f t="shared" si="3"/>
        <v>0</v>
      </c>
      <c r="AJ135" s="122" t="s">
        <v>527</v>
      </c>
      <c r="AK135" s="122" t="s">
        <v>641</v>
      </c>
      <c r="AL135" s="120">
        <f>2040487+2040487+2040487+2040487+2040487+2040487+2040487+2040487+2040487+2040487</f>
        <v>20404870</v>
      </c>
      <c r="AM135" s="226"/>
    </row>
    <row r="136" spans="1:39" ht="124.15" customHeight="1" x14ac:dyDescent="0.25">
      <c r="A136" s="103" t="s">
        <v>469</v>
      </c>
      <c r="B136" s="225" t="s">
        <v>56</v>
      </c>
      <c r="C136" s="160" t="s">
        <v>202</v>
      </c>
      <c r="D136" s="160" t="s">
        <v>214</v>
      </c>
      <c r="E136" s="160" t="s">
        <v>214</v>
      </c>
      <c r="F136" s="160" t="s">
        <v>56</v>
      </c>
      <c r="G136" s="160" t="s">
        <v>704</v>
      </c>
      <c r="H136" s="160">
        <v>80111600</v>
      </c>
      <c r="I136" s="160">
        <v>8</v>
      </c>
      <c r="J136" s="160">
        <v>8</v>
      </c>
      <c r="K136" s="160" t="s">
        <v>705</v>
      </c>
      <c r="L136" s="160">
        <v>0</v>
      </c>
      <c r="M136" s="160" t="s">
        <v>47</v>
      </c>
      <c r="N136" s="160" t="s">
        <v>48</v>
      </c>
      <c r="O136" s="222">
        <v>0</v>
      </c>
      <c r="P136" s="160">
        <v>0</v>
      </c>
      <c r="Q136" s="160">
        <v>0</v>
      </c>
      <c r="R136" s="160" t="s">
        <v>49</v>
      </c>
      <c r="S136" s="160" t="s">
        <v>50</v>
      </c>
      <c r="T136" s="160" t="s">
        <v>706</v>
      </c>
      <c r="U136" s="160">
        <v>3846666</v>
      </c>
      <c r="V136" s="160" t="s">
        <v>707</v>
      </c>
      <c r="W136" s="160" t="s">
        <v>53</v>
      </c>
      <c r="X136" s="160" t="s">
        <v>706</v>
      </c>
      <c r="Y136" s="162">
        <v>19970331</v>
      </c>
      <c r="Z136" s="162"/>
      <c r="AA136" s="162">
        <f>3664+500000</f>
        <v>503664</v>
      </c>
      <c r="AB136" s="162">
        <f t="shared" si="5"/>
        <v>19466667</v>
      </c>
      <c r="AC136" s="119">
        <v>21422</v>
      </c>
      <c r="AD136" s="121">
        <v>19466667</v>
      </c>
      <c r="AE136" s="121">
        <f t="shared" si="4"/>
        <v>0</v>
      </c>
      <c r="AF136" s="122">
        <v>22822</v>
      </c>
      <c r="AG136" s="157">
        <v>44778</v>
      </c>
      <c r="AH136" s="120">
        <v>19466667</v>
      </c>
      <c r="AI136" s="120">
        <f t="shared" si="3"/>
        <v>0</v>
      </c>
      <c r="AJ136" s="122" t="s">
        <v>696</v>
      </c>
      <c r="AK136" s="122" t="s">
        <v>708</v>
      </c>
      <c r="AL136" s="120">
        <f>4000000+3466667+4000000+4000000+4000000</f>
        <v>19466667</v>
      </c>
      <c r="AM136" s="226" t="s">
        <v>655</v>
      </c>
    </row>
    <row r="137" spans="1:39" ht="124.15" customHeight="1" x14ac:dyDescent="0.25">
      <c r="A137" s="103" t="s">
        <v>469</v>
      </c>
      <c r="B137" s="225" t="s">
        <v>56</v>
      </c>
      <c r="C137" s="160" t="s">
        <v>202</v>
      </c>
      <c r="D137" s="160" t="s">
        <v>214</v>
      </c>
      <c r="E137" s="160" t="s">
        <v>214</v>
      </c>
      <c r="F137" s="160" t="s">
        <v>56</v>
      </c>
      <c r="G137" s="160" t="s">
        <v>704</v>
      </c>
      <c r="H137" s="160">
        <v>80111600</v>
      </c>
      <c r="I137" s="160">
        <v>8</v>
      </c>
      <c r="J137" s="160">
        <v>8</v>
      </c>
      <c r="K137" s="160" t="s">
        <v>705</v>
      </c>
      <c r="L137" s="160">
        <v>0</v>
      </c>
      <c r="M137" s="160" t="s">
        <v>47</v>
      </c>
      <c r="N137" s="160" t="s">
        <v>211</v>
      </c>
      <c r="O137" s="222">
        <v>0</v>
      </c>
      <c r="P137" s="160">
        <v>0</v>
      </c>
      <c r="Q137" s="160">
        <v>0</v>
      </c>
      <c r="R137" s="160" t="s">
        <v>49</v>
      </c>
      <c r="S137" s="160" t="s">
        <v>50</v>
      </c>
      <c r="T137" s="160" t="s">
        <v>706</v>
      </c>
      <c r="U137" s="160">
        <v>3846666</v>
      </c>
      <c r="V137" s="160" t="s">
        <v>707</v>
      </c>
      <c r="W137" s="160" t="s">
        <v>53</v>
      </c>
      <c r="X137" s="160" t="s">
        <v>706</v>
      </c>
      <c r="Y137" s="162">
        <v>29669</v>
      </c>
      <c r="Z137" s="162"/>
      <c r="AA137" s="162">
        <v>29669</v>
      </c>
      <c r="AB137" s="162">
        <f t="shared" si="5"/>
        <v>0</v>
      </c>
      <c r="AC137" s="119"/>
      <c r="AD137" s="121"/>
      <c r="AE137" s="121">
        <f t="shared" si="4"/>
        <v>0</v>
      </c>
      <c r="AF137" s="122"/>
      <c r="AG137" s="157"/>
      <c r="AH137" s="120"/>
      <c r="AI137" s="120">
        <f t="shared" si="3"/>
        <v>0</v>
      </c>
      <c r="AJ137" s="122"/>
      <c r="AK137" s="122"/>
      <c r="AL137" s="120"/>
      <c r="AM137" s="226" t="s">
        <v>655</v>
      </c>
    </row>
    <row r="138" spans="1:39" ht="139.5" customHeight="1" x14ac:dyDescent="0.25">
      <c r="A138" s="103" t="s">
        <v>470</v>
      </c>
      <c r="B138" s="225" t="s">
        <v>56</v>
      </c>
      <c r="C138" s="160" t="s">
        <v>202</v>
      </c>
      <c r="D138" s="160" t="s">
        <v>167</v>
      </c>
      <c r="E138" s="160" t="s">
        <v>167</v>
      </c>
      <c r="F138" s="160" t="s">
        <v>56</v>
      </c>
      <c r="G138" s="160" t="s">
        <v>216</v>
      </c>
      <c r="H138" s="160" t="s">
        <v>56</v>
      </c>
      <c r="I138" s="160" t="s">
        <v>56</v>
      </c>
      <c r="J138" s="160" t="s">
        <v>56</v>
      </c>
      <c r="K138" s="160" t="s">
        <v>56</v>
      </c>
      <c r="L138" s="160" t="s">
        <v>56</v>
      </c>
      <c r="M138" s="160" t="s">
        <v>57</v>
      </c>
      <c r="N138" s="160" t="s">
        <v>48</v>
      </c>
      <c r="O138" s="222">
        <v>15000000</v>
      </c>
      <c r="P138" s="160">
        <v>0</v>
      </c>
      <c r="Q138" s="160">
        <v>0</v>
      </c>
      <c r="R138" s="160" t="s">
        <v>49</v>
      </c>
      <c r="S138" s="160" t="s">
        <v>50</v>
      </c>
      <c r="T138" s="160" t="s">
        <v>113</v>
      </c>
      <c r="U138" s="160">
        <v>3846666</v>
      </c>
      <c r="V138" s="160" t="s">
        <v>168</v>
      </c>
      <c r="W138" s="160" t="s">
        <v>76</v>
      </c>
      <c r="X138" s="160" t="s">
        <v>62</v>
      </c>
      <c r="Y138" s="162"/>
      <c r="Z138" s="162"/>
      <c r="AA138" s="162">
        <v>1744820</v>
      </c>
      <c r="AB138" s="162">
        <f t="shared" si="5"/>
        <v>13255180</v>
      </c>
      <c r="AC138" s="119" t="s">
        <v>898</v>
      </c>
      <c r="AD138" s="121">
        <f>279499.95+833000+872480+872480+279499.95+258208.23+872480+872480+274791.67+872480+279499.95+872480+55899.99+875870+196551.58+280399+873190+872480+279500+279749.61+872480+279499.95+872480</f>
        <v>13177479.879999999</v>
      </c>
      <c r="AE138" s="121">
        <f t="shared" si="4"/>
        <v>77700.120000001043</v>
      </c>
      <c r="AF138" s="122" t="s">
        <v>888</v>
      </c>
      <c r="AG138" s="157" t="s">
        <v>897</v>
      </c>
      <c r="AH138" s="121">
        <f>279499.95+833000+872480+872480+279499.95+258208.23+872480+872480+274791.67+872480+279499.95+872480+55899.99+875870+196551.58+280399+873190+872480+279500+279749.61+872480+279499.95+872480</f>
        <v>13177479.879999999</v>
      </c>
      <c r="AI138" s="120">
        <f t="shared" si="3"/>
        <v>77700.120000001043</v>
      </c>
      <c r="AJ138" s="122" t="s">
        <v>529</v>
      </c>
      <c r="AK138" s="122" t="s">
        <v>528</v>
      </c>
      <c r="AL138" s="121">
        <f>279499.95+833000+872480+279499.95+258208.23+872480+872480+274791.67+872480+279499.95+872480+55899.99+875870+196551.58+280399+873190+872480+279500+279749.61+872480-827.06+872480+279500+872480+827.01</f>
        <v>13177479.879999999</v>
      </c>
      <c r="AM138" s="226" t="s">
        <v>655</v>
      </c>
    </row>
    <row r="139" spans="1:39" ht="113.45" customHeight="1" x14ac:dyDescent="0.25">
      <c r="A139" s="103" t="s">
        <v>471</v>
      </c>
      <c r="B139" s="225" t="s">
        <v>56</v>
      </c>
      <c r="C139" s="160" t="s">
        <v>202</v>
      </c>
      <c r="D139" s="160" t="s">
        <v>167</v>
      </c>
      <c r="E139" s="160" t="s">
        <v>167</v>
      </c>
      <c r="F139" s="160" t="s">
        <v>56</v>
      </c>
      <c r="G139" s="160" t="s">
        <v>217</v>
      </c>
      <c r="H139" s="160">
        <v>92101501</v>
      </c>
      <c r="I139" s="160" t="s">
        <v>612</v>
      </c>
      <c r="J139" s="160">
        <v>3</v>
      </c>
      <c r="K139" s="160">
        <v>8</v>
      </c>
      <c r="L139" s="160">
        <v>1</v>
      </c>
      <c r="M139" s="160" t="s">
        <v>90</v>
      </c>
      <c r="N139" s="160" t="s">
        <v>48</v>
      </c>
      <c r="O139" s="222">
        <v>84808372</v>
      </c>
      <c r="P139" s="160">
        <v>0</v>
      </c>
      <c r="Q139" s="160">
        <v>0</v>
      </c>
      <c r="R139" s="160" t="s">
        <v>49</v>
      </c>
      <c r="S139" s="160" t="s">
        <v>50</v>
      </c>
      <c r="T139" s="160" t="s">
        <v>113</v>
      </c>
      <c r="U139" s="160">
        <v>3846666</v>
      </c>
      <c r="V139" s="160" t="s">
        <v>168</v>
      </c>
      <c r="W139" s="160" t="s">
        <v>76</v>
      </c>
      <c r="X139" s="160" t="s">
        <v>62</v>
      </c>
      <c r="Y139" s="162"/>
      <c r="Z139" s="162">
        <v>7695081</v>
      </c>
      <c r="AA139" s="162">
        <f>2313540+897796</f>
        <v>3211336</v>
      </c>
      <c r="AB139" s="162">
        <f t="shared" si="5"/>
        <v>89292117</v>
      </c>
      <c r="AC139" s="119" t="s">
        <v>763</v>
      </c>
      <c r="AD139" s="121">
        <f>84654212-13150759+17788664</f>
        <v>89292117</v>
      </c>
      <c r="AE139" s="121">
        <f t="shared" si="4"/>
        <v>0</v>
      </c>
      <c r="AF139" s="122" t="s">
        <v>816</v>
      </c>
      <c r="AG139" s="157" t="s">
        <v>817</v>
      </c>
      <c r="AH139" s="120">
        <f>71503453+17788664</f>
        <v>89292117</v>
      </c>
      <c r="AI139" s="120">
        <f t="shared" si="3"/>
        <v>0</v>
      </c>
      <c r="AJ139" s="122" t="s">
        <v>647</v>
      </c>
      <c r="AK139" s="122" t="s">
        <v>646</v>
      </c>
      <c r="AL139" s="120">
        <f>10463920+10463920+10463920+10463920+10463920+10463920+8719933+1743987+5231960+10463920</f>
        <v>88943320</v>
      </c>
      <c r="AM139" s="226" t="s">
        <v>804</v>
      </c>
    </row>
    <row r="140" spans="1:39" ht="113.45" customHeight="1" x14ac:dyDescent="0.25">
      <c r="A140" s="103" t="s">
        <v>471</v>
      </c>
      <c r="B140" s="225" t="s">
        <v>56</v>
      </c>
      <c r="C140" s="160" t="s">
        <v>202</v>
      </c>
      <c r="D140" s="160" t="s">
        <v>167</v>
      </c>
      <c r="E140" s="160" t="s">
        <v>167</v>
      </c>
      <c r="F140" s="160" t="s">
        <v>56</v>
      </c>
      <c r="G140" s="160" t="s">
        <v>218</v>
      </c>
      <c r="H140" s="160">
        <v>92101501</v>
      </c>
      <c r="I140" s="160">
        <v>1</v>
      </c>
      <c r="J140" s="160">
        <v>1</v>
      </c>
      <c r="K140" s="160" t="s">
        <v>219</v>
      </c>
      <c r="L140" s="160">
        <v>0</v>
      </c>
      <c r="M140" s="160" t="s">
        <v>90</v>
      </c>
      <c r="N140" s="160" t="s">
        <v>48</v>
      </c>
      <c r="O140" s="222">
        <v>35191628</v>
      </c>
      <c r="P140" s="160">
        <v>1</v>
      </c>
      <c r="Q140" s="160">
        <v>3</v>
      </c>
      <c r="R140" s="160" t="s">
        <v>49</v>
      </c>
      <c r="S140" s="160" t="s">
        <v>50</v>
      </c>
      <c r="T140" s="160" t="s">
        <v>113</v>
      </c>
      <c r="U140" s="160">
        <v>3846666</v>
      </c>
      <c r="V140" s="160" t="s">
        <v>168</v>
      </c>
      <c r="W140" s="160" t="s">
        <v>76</v>
      </c>
      <c r="X140" s="160" t="s">
        <v>62</v>
      </c>
      <c r="Y140" s="162"/>
      <c r="Z140" s="162"/>
      <c r="AA140" s="162"/>
      <c r="AB140" s="162">
        <f t="shared" si="5"/>
        <v>35191628</v>
      </c>
      <c r="AC140" s="119">
        <v>222</v>
      </c>
      <c r="AD140" s="121">
        <v>35191628</v>
      </c>
      <c r="AE140" s="121">
        <f t="shared" si="4"/>
        <v>0</v>
      </c>
      <c r="AF140" s="122">
        <v>222</v>
      </c>
      <c r="AG140" s="157">
        <v>44572</v>
      </c>
      <c r="AH140" s="120">
        <v>35191628</v>
      </c>
      <c r="AI140" s="120">
        <f t="shared" si="3"/>
        <v>0</v>
      </c>
      <c r="AJ140" s="122" t="s">
        <v>495</v>
      </c>
      <c r="AK140" s="122" t="s">
        <v>496</v>
      </c>
      <c r="AL140" s="120">
        <f>10440815+10440815+10440815+3869183</f>
        <v>35191628</v>
      </c>
      <c r="AM140" s="226"/>
    </row>
    <row r="141" spans="1:39" ht="113.45" customHeight="1" x14ac:dyDescent="0.25">
      <c r="A141" s="103" t="s">
        <v>471</v>
      </c>
      <c r="B141" s="225" t="s">
        <v>56</v>
      </c>
      <c r="C141" s="160" t="s">
        <v>202</v>
      </c>
      <c r="D141" s="160" t="s">
        <v>167</v>
      </c>
      <c r="E141" s="160" t="s">
        <v>167</v>
      </c>
      <c r="F141" s="160" t="s">
        <v>56</v>
      </c>
      <c r="G141" s="160" t="s">
        <v>220</v>
      </c>
      <c r="H141" s="160">
        <v>76111501</v>
      </c>
      <c r="I141" s="160">
        <v>4</v>
      </c>
      <c r="J141" s="160">
        <v>4</v>
      </c>
      <c r="K141" s="160">
        <v>8</v>
      </c>
      <c r="L141" s="160">
        <v>1</v>
      </c>
      <c r="M141" s="160" t="s">
        <v>90</v>
      </c>
      <c r="N141" s="160" t="s">
        <v>48</v>
      </c>
      <c r="O141" s="222">
        <v>32967211</v>
      </c>
      <c r="P141" s="160">
        <v>0</v>
      </c>
      <c r="Q141" s="160">
        <v>0</v>
      </c>
      <c r="R141" s="160" t="s">
        <v>49</v>
      </c>
      <c r="S141" s="160" t="s">
        <v>50</v>
      </c>
      <c r="T141" s="160" t="s">
        <v>113</v>
      </c>
      <c r="U141" s="160">
        <v>3846666</v>
      </c>
      <c r="V141" s="160" t="s">
        <v>168</v>
      </c>
      <c r="W141" s="160" t="s">
        <v>76</v>
      </c>
      <c r="X141" s="160" t="s">
        <v>62</v>
      </c>
      <c r="Y141" s="162"/>
      <c r="Z141" s="162"/>
      <c r="AA141" s="162">
        <v>2056232.09</v>
      </c>
      <c r="AB141" s="162">
        <f t="shared" si="5"/>
        <v>30910978.91</v>
      </c>
      <c r="AC141" s="119">
        <v>11322</v>
      </c>
      <c r="AD141" s="121">
        <v>30910978.91</v>
      </c>
      <c r="AE141" s="121">
        <f>+AB141-AD141</f>
        <v>0</v>
      </c>
      <c r="AF141" s="122">
        <v>12222</v>
      </c>
      <c r="AG141" s="157">
        <v>44680</v>
      </c>
      <c r="AH141" s="120">
        <v>30910978.91</v>
      </c>
      <c r="AI141" s="120">
        <f t="shared" si="3"/>
        <v>0</v>
      </c>
      <c r="AJ141" s="122" t="s">
        <v>651</v>
      </c>
      <c r="AK141" s="122" t="s">
        <v>500</v>
      </c>
      <c r="AL141" s="120">
        <f>3840657.58+3863872.36+3863872.36+3863872.35+3863872.36+3863872.36+3863872.36+211906.09+3675181.09</f>
        <v>30910978.909999996</v>
      </c>
      <c r="AM141" s="226" t="s">
        <v>733</v>
      </c>
    </row>
    <row r="142" spans="1:39" ht="113.45" customHeight="1" x14ac:dyDescent="0.25">
      <c r="A142" s="103" t="s">
        <v>471</v>
      </c>
      <c r="B142" s="225" t="s">
        <v>56</v>
      </c>
      <c r="C142" s="160" t="s">
        <v>202</v>
      </c>
      <c r="D142" s="160" t="s">
        <v>167</v>
      </c>
      <c r="E142" s="160" t="s">
        <v>167</v>
      </c>
      <c r="F142" s="160" t="s">
        <v>56</v>
      </c>
      <c r="G142" s="160" t="s">
        <v>221</v>
      </c>
      <c r="H142" s="160">
        <v>76111501</v>
      </c>
      <c r="I142" s="160">
        <v>1</v>
      </c>
      <c r="J142" s="160">
        <v>1</v>
      </c>
      <c r="K142" s="160">
        <v>4</v>
      </c>
      <c r="L142" s="160">
        <v>1</v>
      </c>
      <c r="M142" s="160" t="s">
        <v>90</v>
      </c>
      <c r="N142" s="160" t="s">
        <v>48</v>
      </c>
      <c r="O142" s="229">
        <v>14695133</v>
      </c>
      <c r="P142" s="160">
        <v>1</v>
      </c>
      <c r="Q142" s="160">
        <v>3</v>
      </c>
      <c r="R142" s="160" t="s">
        <v>49</v>
      </c>
      <c r="S142" s="160" t="s">
        <v>50</v>
      </c>
      <c r="T142" s="160" t="s">
        <v>113</v>
      </c>
      <c r="U142" s="160">
        <v>3846666</v>
      </c>
      <c r="V142" s="160" t="s">
        <v>168</v>
      </c>
      <c r="W142" s="160" t="s">
        <v>76</v>
      </c>
      <c r="X142" s="160" t="s">
        <v>62</v>
      </c>
      <c r="Y142" s="162"/>
      <c r="Z142" s="162"/>
      <c r="AA142" s="162"/>
      <c r="AB142" s="162">
        <f t="shared" si="5"/>
        <v>14695133</v>
      </c>
      <c r="AC142" s="119">
        <v>422</v>
      </c>
      <c r="AD142" s="121">
        <v>14695133</v>
      </c>
      <c r="AE142" s="121">
        <f t="shared" si="4"/>
        <v>0</v>
      </c>
      <c r="AF142" s="122">
        <v>422</v>
      </c>
      <c r="AG142" s="157">
        <v>44572</v>
      </c>
      <c r="AH142" s="120">
        <v>14695133</v>
      </c>
      <c r="AI142" s="120">
        <f t="shared" si="3"/>
        <v>0</v>
      </c>
      <c r="AJ142" s="122" t="s">
        <v>499</v>
      </c>
      <c r="AK142" s="122" t="s">
        <v>500</v>
      </c>
      <c r="AL142" s="120">
        <f>3863873.01+3489901.98+3863873.01+3477485</f>
        <v>14695133</v>
      </c>
      <c r="AM142" s="226"/>
    </row>
    <row r="143" spans="1:39" ht="113.45" customHeight="1" x14ac:dyDescent="0.25">
      <c r="A143" s="103" t="s">
        <v>471</v>
      </c>
      <c r="B143" s="225" t="s">
        <v>56</v>
      </c>
      <c r="C143" s="160" t="s">
        <v>202</v>
      </c>
      <c r="D143" s="160" t="s">
        <v>167</v>
      </c>
      <c r="E143" s="160" t="s">
        <v>167</v>
      </c>
      <c r="F143" s="160" t="s">
        <v>56</v>
      </c>
      <c r="G143" s="160" t="s">
        <v>222</v>
      </c>
      <c r="H143" s="160">
        <v>47121600</v>
      </c>
      <c r="I143" s="160">
        <v>4</v>
      </c>
      <c r="J143" s="160">
        <v>4</v>
      </c>
      <c r="K143" s="160">
        <v>8</v>
      </c>
      <c r="L143" s="160">
        <v>1</v>
      </c>
      <c r="M143" s="160" t="s">
        <v>424</v>
      </c>
      <c r="N143" s="160" t="s">
        <v>48</v>
      </c>
      <c r="O143" s="222">
        <v>2050212</v>
      </c>
      <c r="P143" s="160">
        <v>0</v>
      </c>
      <c r="Q143" s="160">
        <v>0</v>
      </c>
      <c r="R143" s="160" t="s">
        <v>49</v>
      </c>
      <c r="S143" s="160" t="s">
        <v>50</v>
      </c>
      <c r="T143" s="160" t="s">
        <v>113</v>
      </c>
      <c r="U143" s="160">
        <v>3846666</v>
      </c>
      <c r="V143" s="160" t="s">
        <v>168</v>
      </c>
      <c r="W143" s="160" t="s">
        <v>76</v>
      </c>
      <c r="X143" s="160" t="s">
        <v>62</v>
      </c>
      <c r="Y143" s="162"/>
      <c r="Z143" s="162"/>
      <c r="AA143" s="162">
        <v>247535.71</v>
      </c>
      <c r="AB143" s="162">
        <f t="shared" si="5"/>
        <v>1802676.29</v>
      </c>
      <c r="AC143" s="119">
        <v>11322</v>
      </c>
      <c r="AD143" s="121">
        <v>1802676.29</v>
      </c>
      <c r="AE143" s="121">
        <f t="shared" si="4"/>
        <v>0</v>
      </c>
      <c r="AF143" s="122">
        <v>12222</v>
      </c>
      <c r="AG143" s="157">
        <v>44680</v>
      </c>
      <c r="AH143" s="120">
        <v>1802676.29</v>
      </c>
      <c r="AI143" s="120">
        <f t="shared" si="3"/>
        <v>0</v>
      </c>
      <c r="AJ143" s="122" t="s">
        <v>651</v>
      </c>
      <c r="AK143" s="122" t="s">
        <v>500</v>
      </c>
      <c r="AL143" s="120">
        <f>235121.28+211906.51+211906.49+211906.5+211906.5+211906.5+400597.91-0.14</f>
        <v>1695251.55</v>
      </c>
      <c r="AM143" s="226" t="s">
        <v>655</v>
      </c>
    </row>
    <row r="144" spans="1:39" ht="113.45" customHeight="1" x14ac:dyDescent="0.25">
      <c r="A144" s="103" t="s">
        <v>471</v>
      </c>
      <c r="B144" s="225" t="s">
        <v>56</v>
      </c>
      <c r="C144" s="160" t="s">
        <v>202</v>
      </c>
      <c r="D144" s="160" t="s">
        <v>167</v>
      </c>
      <c r="E144" s="160" t="s">
        <v>167</v>
      </c>
      <c r="F144" s="160" t="s">
        <v>56</v>
      </c>
      <c r="G144" s="160" t="s">
        <v>223</v>
      </c>
      <c r="H144" s="160">
        <v>47121600</v>
      </c>
      <c r="I144" s="160">
        <v>1</v>
      </c>
      <c r="J144" s="160">
        <v>1</v>
      </c>
      <c r="K144" s="160">
        <v>4</v>
      </c>
      <c r="L144" s="160">
        <v>1</v>
      </c>
      <c r="M144" s="160" t="s">
        <v>424</v>
      </c>
      <c r="N144" s="160" t="s">
        <v>48</v>
      </c>
      <c r="O144" s="229">
        <v>1149531</v>
      </c>
      <c r="P144" s="160">
        <v>1</v>
      </c>
      <c r="Q144" s="160">
        <v>3</v>
      </c>
      <c r="R144" s="160" t="s">
        <v>49</v>
      </c>
      <c r="S144" s="160" t="s">
        <v>50</v>
      </c>
      <c r="T144" s="160" t="s">
        <v>113</v>
      </c>
      <c r="U144" s="160">
        <v>3846666</v>
      </c>
      <c r="V144" s="160" t="s">
        <v>168</v>
      </c>
      <c r="W144" s="160" t="s">
        <v>76</v>
      </c>
      <c r="X144" s="160" t="s">
        <v>62</v>
      </c>
      <c r="Y144" s="162"/>
      <c r="Z144" s="162"/>
      <c r="AA144" s="162">
        <v>70209.41</v>
      </c>
      <c r="AB144" s="162">
        <f t="shared" si="5"/>
        <v>1079321.5900000001</v>
      </c>
      <c r="AC144" s="119">
        <v>422</v>
      </c>
      <c r="AD144" s="121">
        <f>1079321.59-3507.76</f>
        <v>1075813.83</v>
      </c>
      <c r="AE144" s="121">
        <f t="shared" si="4"/>
        <v>3507.7600000000093</v>
      </c>
      <c r="AF144" s="122">
        <v>422</v>
      </c>
      <c r="AG144" s="157">
        <v>44572</v>
      </c>
      <c r="AH144" s="120">
        <f>1079321.59-3507.76</f>
        <v>1075813.83</v>
      </c>
      <c r="AI144" s="120">
        <f t="shared" si="3"/>
        <v>3507.7600000000093</v>
      </c>
      <c r="AJ144" s="122" t="s">
        <v>499</v>
      </c>
      <c r="AK144" s="122" t="s">
        <v>500</v>
      </c>
      <c r="AL144" s="120">
        <f>235121.28+370449.99+235121.28+235121.28</f>
        <v>1075813.83</v>
      </c>
      <c r="AM144" s="226" t="s">
        <v>655</v>
      </c>
    </row>
    <row r="145" spans="1:39" ht="113.45" customHeight="1" x14ac:dyDescent="0.25">
      <c r="A145" s="103" t="s">
        <v>472</v>
      </c>
      <c r="B145" s="225" t="s">
        <v>56</v>
      </c>
      <c r="C145" s="160" t="s">
        <v>202</v>
      </c>
      <c r="D145" s="160" t="s">
        <v>167</v>
      </c>
      <c r="E145" s="160" t="s">
        <v>167</v>
      </c>
      <c r="F145" s="160" t="s">
        <v>56</v>
      </c>
      <c r="G145" s="160" t="s">
        <v>803</v>
      </c>
      <c r="H145" s="160">
        <v>78181500</v>
      </c>
      <c r="I145" s="160">
        <v>5</v>
      </c>
      <c r="J145" s="160">
        <v>5</v>
      </c>
      <c r="K145" s="160">
        <v>7</v>
      </c>
      <c r="L145" s="160">
        <v>1</v>
      </c>
      <c r="M145" s="160" t="s">
        <v>424</v>
      </c>
      <c r="N145" s="160" t="s">
        <v>211</v>
      </c>
      <c r="O145" s="222">
        <v>5000000</v>
      </c>
      <c r="P145" s="160">
        <v>0</v>
      </c>
      <c r="Q145" s="160">
        <v>0</v>
      </c>
      <c r="R145" s="160" t="s">
        <v>49</v>
      </c>
      <c r="S145" s="160" t="s">
        <v>50</v>
      </c>
      <c r="T145" s="160" t="s">
        <v>113</v>
      </c>
      <c r="U145" s="160">
        <v>3846666</v>
      </c>
      <c r="V145" s="160" t="s">
        <v>168</v>
      </c>
      <c r="W145" s="160" t="s">
        <v>76</v>
      </c>
      <c r="X145" s="160" t="s">
        <v>62</v>
      </c>
      <c r="Y145" s="162"/>
      <c r="Z145" s="162">
        <v>4000000</v>
      </c>
      <c r="AA145" s="162">
        <f>592820+4407180+800000</f>
        <v>5800000</v>
      </c>
      <c r="AB145" s="162">
        <f t="shared" si="5"/>
        <v>3200000</v>
      </c>
      <c r="AC145" s="119">
        <v>30522</v>
      </c>
      <c r="AD145" s="121">
        <v>3200000</v>
      </c>
      <c r="AE145" s="121">
        <f t="shared" si="4"/>
        <v>0</v>
      </c>
      <c r="AF145" s="122">
        <v>32522</v>
      </c>
      <c r="AG145" s="157">
        <v>44880</v>
      </c>
      <c r="AH145" s="120">
        <v>3200000</v>
      </c>
      <c r="AI145" s="120">
        <f t="shared" si="3"/>
        <v>0</v>
      </c>
      <c r="AJ145" s="122" t="s">
        <v>827</v>
      </c>
      <c r="AK145" s="122" t="s">
        <v>828</v>
      </c>
      <c r="AL145" s="120">
        <v>3200000</v>
      </c>
      <c r="AM145" s="226" t="s">
        <v>782</v>
      </c>
    </row>
    <row r="146" spans="1:39" ht="113.45" customHeight="1" x14ac:dyDescent="0.25">
      <c r="A146" s="103" t="s">
        <v>472</v>
      </c>
      <c r="B146" s="225" t="s">
        <v>56</v>
      </c>
      <c r="C146" s="160" t="s">
        <v>202</v>
      </c>
      <c r="D146" s="160" t="s">
        <v>167</v>
      </c>
      <c r="E146" s="160" t="s">
        <v>167</v>
      </c>
      <c r="F146" s="160" t="s">
        <v>56</v>
      </c>
      <c r="G146" s="160" t="s">
        <v>224</v>
      </c>
      <c r="H146" s="160" t="s">
        <v>225</v>
      </c>
      <c r="I146" s="160" t="s">
        <v>613</v>
      </c>
      <c r="J146" s="160" t="s">
        <v>613</v>
      </c>
      <c r="K146" s="160" t="s">
        <v>615</v>
      </c>
      <c r="L146" s="160">
        <v>1</v>
      </c>
      <c r="M146" s="160" t="s">
        <v>424</v>
      </c>
      <c r="N146" s="160" t="s">
        <v>420</v>
      </c>
      <c r="O146" s="222">
        <v>6180000</v>
      </c>
      <c r="P146" s="160">
        <v>0</v>
      </c>
      <c r="Q146" s="160">
        <v>0</v>
      </c>
      <c r="R146" s="160" t="s">
        <v>49</v>
      </c>
      <c r="S146" s="160" t="s">
        <v>50</v>
      </c>
      <c r="T146" s="160" t="s">
        <v>113</v>
      </c>
      <c r="U146" s="160">
        <v>3846666</v>
      </c>
      <c r="V146" s="160" t="s">
        <v>168</v>
      </c>
      <c r="W146" s="160" t="s">
        <v>76</v>
      </c>
      <c r="X146" s="160" t="s">
        <v>62</v>
      </c>
      <c r="Y146" s="162"/>
      <c r="Z146" s="162"/>
      <c r="AA146" s="162"/>
      <c r="AB146" s="162">
        <f t="shared" si="5"/>
        <v>6180000</v>
      </c>
      <c r="AC146" s="119">
        <v>6822</v>
      </c>
      <c r="AD146" s="121">
        <f>6180000-1-1482987</f>
        <v>4697012</v>
      </c>
      <c r="AE146" s="121">
        <f t="shared" si="4"/>
        <v>1482988</v>
      </c>
      <c r="AF146" s="122">
        <v>9422</v>
      </c>
      <c r="AG146" s="157">
        <v>44635</v>
      </c>
      <c r="AH146" s="120">
        <f>6179999-1482987</f>
        <v>4697012</v>
      </c>
      <c r="AI146" s="120">
        <f t="shared" ref="AI146:AI171" si="6">+AB146-AH146</f>
        <v>1482988</v>
      </c>
      <c r="AJ146" s="122" t="s">
        <v>624</v>
      </c>
      <c r="AK146" s="122" t="s">
        <v>625</v>
      </c>
      <c r="AL146" s="120">
        <f>420168+420168+420168+420168+420168+1335668+420168+420168+420168</f>
        <v>4697012</v>
      </c>
      <c r="AM146" s="226" t="s">
        <v>617</v>
      </c>
    </row>
    <row r="147" spans="1:39" ht="113.45" customHeight="1" x14ac:dyDescent="0.25">
      <c r="A147" s="103" t="s">
        <v>472</v>
      </c>
      <c r="B147" s="225" t="s">
        <v>56</v>
      </c>
      <c r="C147" s="160" t="s">
        <v>202</v>
      </c>
      <c r="D147" s="160" t="s">
        <v>167</v>
      </c>
      <c r="E147" s="160" t="s">
        <v>167</v>
      </c>
      <c r="F147" s="160" t="s">
        <v>56</v>
      </c>
      <c r="G147" s="160" t="s">
        <v>226</v>
      </c>
      <c r="H147" s="160" t="s">
        <v>227</v>
      </c>
      <c r="I147" s="160">
        <v>10</v>
      </c>
      <c r="J147" s="160">
        <v>10</v>
      </c>
      <c r="K147" s="160">
        <v>1</v>
      </c>
      <c r="L147" s="160">
        <v>1</v>
      </c>
      <c r="M147" s="160" t="s">
        <v>424</v>
      </c>
      <c r="N147" s="160" t="s">
        <v>211</v>
      </c>
      <c r="O147" s="222">
        <v>1000000</v>
      </c>
      <c r="P147" s="160">
        <v>0</v>
      </c>
      <c r="Q147" s="160">
        <v>0</v>
      </c>
      <c r="R147" s="160" t="s">
        <v>49</v>
      </c>
      <c r="S147" s="160" t="s">
        <v>50</v>
      </c>
      <c r="T147" s="160" t="s">
        <v>113</v>
      </c>
      <c r="U147" s="160">
        <v>3846666</v>
      </c>
      <c r="V147" s="160" t="s">
        <v>168</v>
      </c>
      <c r="W147" s="160" t="s">
        <v>76</v>
      </c>
      <c r="X147" s="160" t="s">
        <v>62</v>
      </c>
      <c r="Y147" s="162"/>
      <c r="Z147" s="162"/>
      <c r="AA147" s="162"/>
      <c r="AB147" s="162">
        <f t="shared" si="5"/>
        <v>1000000</v>
      </c>
      <c r="AC147" s="119">
        <v>30822</v>
      </c>
      <c r="AD147" s="121">
        <f>728876-112876</f>
        <v>616000</v>
      </c>
      <c r="AE147" s="121">
        <f t="shared" ref="AE147:AE171" si="7">+AB147-AD147</f>
        <v>384000</v>
      </c>
      <c r="AF147" s="122">
        <v>34122</v>
      </c>
      <c r="AG147" s="157">
        <v>44893</v>
      </c>
      <c r="AH147" s="120">
        <v>616000</v>
      </c>
      <c r="AI147" s="120">
        <f t="shared" si="6"/>
        <v>384000</v>
      </c>
      <c r="AJ147" s="122" t="s">
        <v>845</v>
      </c>
      <c r="AK147" s="122" t="s">
        <v>844</v>
      </c>
      <c r="AL147" s="120">
        <v>616000</v>
      </c>
      <c r="AM147" s="226"/>
    </row>
    <row r="148" spans="1:39" ht="73.5" customHeight="1" x14ac:dyDescent="0.25">
      <c r="A148" s="103" t="s">
        <v>472</v>
      </c>
      <c r="B148" s="225" t="s">
        <v>56</v>
      </c>
      <c r="C148" s="160" t="s">
        <v>202</v>
      </c>
      <c r="D148" s="160" t="s">
        <v>167</v>
      </c>
      <c r="E148" s="160" t="s">
        <v>167</v>
      </c>
      <c r="F148" s="160" t="s">
        <v>56</v>
      </c>
      <c r="G148" s="160" t="s">
        <v>228</v>
      </c>
      <c r="H148" s="160">
        <v>72101511</v>
      </c>
      <c r="I148" s="160" t="s">
        <v>612</v>
      </c>
      <c r="J148" s="160">
        <v>3</v>
      </c>
      <c r="K148" s="160" t="s">
        <v>616</v>
      </c>
      <c r="L148" s="160">
        <v>1</v>
      </c>
      <c r="M148" s="160" t="s">
        <v>424</v>
      </c>
      <c r="N148" s="160" t="s">
        <v>420</v>
      </c>
      <c r="O148" s="222">
        <v>4000000</v>
      </c>
      <c r="P148" s="160">
        <v>0</v>
      </c>
      <c r="Q148" s="160">
        <v>0</v>
      </c>
      <c r="R148" s="160" t="s">
        <v>49</v>
      </c>
      <c r="S148" s="160" t="s">
        <v>50</v>
      </c>
      <c r="T148" s="160" t="s">
        <v>113</v>
      </c>
      <c r="U148" s="160">
        <v>3846666</v>
      </c>
      <c r="V148" s="160" t="s">
        <v>168</v>
      </c>
      <c r="W148" s="160" t="s">
        <v>76</v>
      </c>
      <c r="X148" s="160" t="s">
        <v>62</v>
      </c>
      <c r="Y148" s="162"/>
      <c r="Z148" s="162"/>
      <c r="AA148" s="162"/>
      <c r="AB148" s="162">
        <f t="shared" si="5"/>
        <v>4000000</v>
      </c>
      <c r="AC148" s="119">
        <v>7522</v>
      </c>
      <c r="AD148" s="121">
        <f>4000000-2550580</f>
        <v>1449420</v>
      </c>
      <c r="AE148" s="121">
        <f t="shared" si="7"/>
        <v>2550580</v>
      </c>
      <c r="AF148" s="122">
        <v>10322</v>
      </c>
      <c r="AG148" s="157">
        <v>44651</v>
      </c>
      <c r="AH148" s="120">
        <f>4000000-2550580</f>
        <v>1449420</v>
      </c>
      <c r="AI148" s="120">
        <f t="shared" si="6"/>
        <v>2550580</v>
      </c>
      <c r="AJ148" s="122" t="s">
        <v>632</v>
      </c>
      <c r="AK148" s="122" t="s">
        <v>633</v>
      </c>
      <c r="AL148" s="120">
        <f>315350+860370+273700</f>
        <v>1449420</v>
      </c>
      <c r="AM148" s="226" t="s">
        <v>617</v>
      </c>
    </row>
    <row r="149" spans="1:39" ht="77.25" customHeight="1" x14ac:dyDescent="0.25">
      <c r="A149" s="103" t="s">
        <v>472</v>
      </c>
      <c r="B149" s="225" t="s">
        <v>56</v>
      </c>
      <c r="C149" s="160" t="s">
        <v>202</v>
      </c>
      <c r="D149" s="160" t="s">
        <v>167</v>
      </c>
      <c r="E149" s="160" t="s">
        <v>167</v>
      </c>
      <c r="F149" s="160" t="s">
        <v>56</v>
      </c>
      <c r="G149" s="160" t="s">
        <v>229</v>
      </c>
      <c r="H149" s="160">
        <v>72101509</v>
      </c>
      <c r="I149" s="160">
        <v>10</v>
      </c>
      <c r="J149" s="160">
        <v>10</v>
      </c>
      <c r="K149" s="160">
        <v>1</v>
      </c>
      <c r="L149" s="160">
        <v>1</v>
      </c>
      <c r="M149" s="160" t="s">
        <v>424</v>
      </c>
      <c r="N149" s="160" t="s">
        <v>48</v>
      </c>
      <c r="O149" s="222">
        <v>1400000</v>
      </c>
      <c r="P149" s="160">
        <v>0</v>
      </c>
      <c r="Q149" s="160">
        <v>0</v>
      </c>
      <c r="R149" s="160" t="s">
        <v>49</v>
      </c>
      <c r="S149" s="160" t="s">
        <v>50</v>
      </c>
      <c r="T149" s="160" t="s">
        <v>113</v>
      </c>
      <c r="U149" s="160">
        <v>3846666</v>
      </c>
      <c r="V149" s="160" t="s">
        <v>168</v>
      </c>
      <c r="W149" s="160" t="s">
        <v>76</v>
      </c>
      <c r="X149" s="160" t="s">
        <v>62</v>
      </c>
      <c r="Y149" s="162"/>
      <c r="Z149" s="162"/>
      <c r="AA149" s="162">
        <v>217709</v>
      </c>
      <c r="AB149" s="162">
        <f t="shared" si="5"/>
        <v>1182291</v>
      </c>
      <c r="AC149" s="119">
        <v>30622</v>
      </c>
      <c r="AD149" s="121">
        <v>1182291</v>
      </c>
      <c r="AE149" s="121">
        <f t="shared" si="7"/>
        <v>0</v>
      </c>
      <c r="AF149" s="122">
        <v>34222</v>
      </c>
      <c r="AG149" s="157">
        <v>44894</v>
      </c>
      <c r="AH149" s="120">
        <v>904000</v>
      </c>
      <c r="AI149" s="120">
        <f t="shared" si="6"/>
        <v>278291</v>
      </c>
      <c r="AJ149" s="122" t="s">
        <v>850</v>
      </c>
      <c r="AK149" s="122" t="s">
        <v>851</v>
      </c>
      <c r="AL149" s="120">
        <v>904000</v>
      </c>
      <c r="AM149" s="226" t="s">
        <v>755</v>
      </c>
    </row>
    <row r="150" spans="1:39" ht="73.5" customHeight="1" x14ac:dyDescent="0.25">
      <c r="A150" s="103" t="s">
        <v>472</v>
      </c>
      <c r="B150" s="225" t="s">
        <v>56</v>
      </c>
      <c r="C150" s="160" t="s">
        <v>202</v>
      </c>
      <c r="D150" s="160" t="s">
        <v>167</v>
      </c>
      <c r="E150" s="160" t="s">
        <v>167</v>
      </c>
      <c r="F150" s="160" t="s">
        <v>56</v>
      </c>
      <c r="G150" s="160" t="s">
        <v>230</v>
      </c>
      <c r="H150" s="160" t="s">
        <v>56</v>
      </c>
      <c r="I150" s="160">
        <v>2</v>
      </c>
      <c r="J150" s="160">
        <v>2</v>
      </c>
      <c r="K150" s="160">
        <v>11</v>
      </c>
      <c r="L150" s="160" t="s">
        <v>56</v>
      </c>
      <c r="M150" s="160" t="s">
        <v>57</v>
      </c>
      <c r="N150" s="160" t="s">
        <v>48</v>
      </c>
      <c r="O150" s="222">
        <v>5500000</v>
      </c>
      <c r="P150" s="160">
        <v>0</v>
      </c>
      <c r="Q150" s="160">
        <v>0</v>
      </c>
      <c r="R150" s="160" t="s">
        <v>49</v>
      </c>
      <c r="S150" s="160" t="s">
        <v>50</v>
      </c>
      <c r="T150" s="160" t="s">
        <v>113</v>
      </c>
      <c r="U150" s="160">
        <v>3846666</v>
      </c>
      <c r="V150" s="160" t="s">
        <v>168</v>
      </c>
      <c r="W150" s="160" t="s">
        <v>172</v>
      </c>
      <c r="X150" s="160" t="s">
        <v>62</v>
      </c>
      <c r="Y150" s="162"/>
      <c r="Z150" s="162"/>
      <c r="AA150" s="162">
        <f>2200000+500000</f>
        <v>2700000</v>
      </c>
      <c r="AB150" s="162">
        <f t="shared" si="5"/>
        <v>2800000</v>
      </c>
      <c r="AC150" s="119" t="s">
        <v>891</v>
      </c>
      <c r="AD150" s="121">
        <f>300000+270000+300000+217417.76+300000+201300+300000+300000+285250</f>
        <v>2473967.7599999998</v>
      </c>
      <c r="AE150" s="121">
        <f t="shared" si="7"/>
        <v>326032.24000000022</v>
      </c>
      <c r="AF150" s="122" t="s">
        <v>815</v>
      </c>
      <c r="AG150" s="157" t="s">
        <v>861</v>
      </c>
      <c r="AH150" s="121">
        <f>300000+270000+300000+217417.76+300000+201300+300000+300000+285250</f>
        <v>2473967.7599999998</v>
      </c>
      <c r="AI150" s="120">
        <f t="shared" si="6"/>
        <v>326032.24000000022</v>
      </c>
      <c r="AJ150" s="172" t="s">
        <v>863</v>
      </c>
      <c r="AK150" s="122" t="s">
        <v>172</v>
      </c>
      <c r="AL150" s="121">
        <f>300000+270000+300000+217417.76+300000+201300+300000+300000+285250</f>
        <v>2473967.7599999998</v>
      </c>
      <c r="AM150" s="226" t="s">
        <v>776</v>
      </c>
    </row>
    <row r="151" spans="1:39" ht="85.9" customHeight="1" x14ac:dyDescent="0.25">
      <c r="A151" s="103" t="s">
        <v>472</v>
      </c>
      <c r="B151" s="225" t="s">
        <v>56</v>
      </c>
      <c r="C151" s="160" t="s">
        <v>202</v>
      </c>
      <c r="D151" s="160" t="s">
        <v>167</v>
      </c>
      <c r="E151" s="160" t="s">
        <v>167</v>
      </c>
      <c r="F151" s="160" t="s">
        <v>56</v>
      </c>
      <c r="G151" s="160" t="s">
        <v>751</v>
      </c>
      <c r="H151" s="160" t="s">
        <v>231</v>
      </c>
      <c r="I151" s="160" t="s">
        <v>731</v>
      </c>
      <c r="J151" s="160" t="s">
        <v>731</v>
      </c>
      <c r="K151" s="160" t="s">
        <v>732</v>
      </c>
      <c r="L151" s="160">
        <v>1</v>
      </c>
      <c r="M151" s="160" t="s">
        <v>424</v>
      </c>
      <c r="N151" s="160" t="s">
        <v>48</v>
      </c>
      <c r="O151" s="222">
        <v>4000000</v>
      </c>
      <c r="P151" s="160">
        <v>0</v>
      </c>
      <c r="Q151" s="160">
        <v>0</v>
      </c>
      <c r="R151" s="160" t="s">
        <v>49</v>
      </c>
      <c r="S151" s="160" t="s">
        <v>50</v>
      </c>
      <c r="T151" s="160" t="s">
        <v>113</v>
      </c>
      <c r="U151" s="160">
        <v>3846666</v>
      </c>
      <c r="V151" s="160" t="s">
        <v>168</v>
      </c>
      <c r="W151" s="160" t="s">
        <v>76</v>
      </c>
      <c r="X151" s="160" t="s">
        <v>62</v>
      </c>
      <c r="Y151" s="162"/>
      <c r="Z151" s="162">
        <v>2837597.06</v>
      </c>
      <c r="AA151" s="162">
        <v>2194000</v>
      </c>
      <c r="AB151" s="162">
        <f t="shared" si="5"/>
        <v>4643597.0600000005</v>
      </c>
      <c r="AC151" s="119" t="s">
        <v>786</v>
      </c>
      <c r="AD151" s="121">
        <f>1450000-79882-1370118+4643597.06</f>
        <v>4643597.0599999996</v>
      </c>
      <c r="AE151" s="121">
        <f t="shared" si="7"/>
        <v>0</v>
      </c>
      <c r="AF151" s="122" t="s">
        <v>868</v>
      </c>
      <c r="AG151" s="157" t="s">
        <v>864</v>
      </c>
      <c r="AH151" s="120">
        <v>2941696</v>
      </c>
      <c r="AI151" s="120">
        <f t="shared" si="6"/>
        <v>1701901.0600000005</v>
      </c>
      <c r="AJ151" s="122" t="s">
        <v>866</v>
      </c>
      <c r="AK151" s="122" t="s">
        <v>867</v>
      </c>
      <c r="AL151" s="120">
        <v>2941696</v>
      </c>
      <c r="AM151" s="226" t="s">
        <v>685</v>
      </c>
    </row>
    <row r="152" spans="1:39" ht="85.9" customHeight="1" x14ac:dyDescent="0.25">
      <c r="A152" s="103" t="s">
        <v>472</v>
      </c>
      <c r="B152" s="225" t="s">
        <v>56</v>
      </c>
      <c r="C152" s="160" t="s">
        <v>202</v>
      </c>
      <c r="D152" s="160" t="s">
        <v>167</v>
      </c>
      <c r="E152" s="160" t="s">
        <v>167</v>
      </c>
      <c r="F152" s="160" t="s">
        <v>56</v>
      </c>
      <c r="G152" s="160" t="s">
        <v>751</v>
      </c>
      <c r="H152" s="160" t="s">
        <v>231</v>
      </c>
      <c r="I152" s="160">
        <v>9</v>
      </c>
      <c r="J152" s="160">
        <v>9</v>
      </c>
      <c r="K152" s="160">
        <v>3</v>
      </c>
      <c r="L152" s="160">
        <v>1</v>
      </c>
      <c r="M152" s="160" t="s">
        <v>424</v>
      </c>
      <c r="N152" s="160" t="s">
        <v>211</v>
      </c>
      <c r="O152" s="222">
        <v>0</v>
      </c>
      <c r="P152" s="160">
        <v>0</v>
      </c>
      <c r="Q152" s="160">
        <v>0</v>
      </c>
      <c r="R152" s="160" t="s">
        <v>49</v>
      </c>
      <c r="S152" s="160" t="s">
        <v>50</v>
      </c>
      <c r="T152" s="160" t="s">
        <v>113</v>
      </c>
      <c r="U152" s="160">
        <v>3846666</v>
      </c>
      <c r="V152" s="160" t="s">
        <v>168</v>
      </c>
      <c r="W152" s="160" t="s">
        <v>76</v>
      </c>
      <c r="X152" s="160" t="s">
        <v>62</v>
      </c>
      <c r="Y152" s="162">
        <v>1636304.73</v>
      </c>
      <c r="Z152" s="162"/>
      <c r="AA152" s="162"/>
      <c r="AB152" s="162">
        <f t="shared" si="5"/>
        <v>1636304.73</v>
      </c>
      <c r="AC152" s="119">
        <v>29022</v>
      </c>
      <c r="AD152" s="121">
        <v>1636304.73</v>
      </c>
      <c r="AE152" s="121">
        <f>+AB152-AD152</f>
        <v>0</v>
      </c>
      <c r="AF152" s="122">
        <v>35822</v>
      </c>
      <c r="AG152" s="157">
        <v>44902</v>
      </c>
      <c r="AH152" s="120">
        <v>1636304</v>
      </c>
      <c r="AI152" s="120">
        <f>+AB152-AH152</f>
        <v>0.72999999998137355</v>
      </c>
      <c r="AJ152" s="122" t="s">
        <v>865</v>
      </c>
      <c r="AK152" s="122" t="s">
        <v>630</v>
      </c>
      <c r="AL152" s="120">
        <v>1636304</v>
      </c>
      <c r="AM152" s="226" t="s">
        <v>655</v>
      </c>
    </row>
    <row r="153" spans="1:39" ht="85.9" customHeight="1" x14ac:dyDescent="0.25">
      <c r="A153" s="103" t="s">
        <v>472</v>
      </c>
      <c r="B153" s="225" t="s">
        <v>56</v>
      </c>
      <c r="C153" s="160" t="s">
        <v>202</v>
      </c>
      <c r="D153" s="160" t="s">
        <v>167</v>
      </c>
      <c r="E153" s="160" t="s">
        <v>167</v>
      </c>
      <c r="F153" s="160" t="s">
        <v>56</v>
      </c>
      <c r="G153" s="160" t="s">
        <v>751</v>
      </c>
      <c r="H153" s="160" t="s">
        <v>231</v>
      </c>
      <c r="I153" s="160">
        <v>9</v>
      </c>
      <c r="J153" s="160">
        <v>9</v>
      </c>
      <c r="K153" s="160">
        <v>3</v>
      </c>
      <c r="L153" s="160">
        <v>1</v>
      </c>
      <c r="M153" s="160" t="s">
        <v>424</v>
      </c>
      <c r="N153" s="160" t="s">
        <v>420</v>
      </c>
      <c r="O153" s="222">
        <v>0</v>
      </c>
      <c r="P153" s="160">
        <v>0</v>
      </c>
      <c r="Q153" s="160">
        <v>0</v>
      </c>
      <c r="R153" s="160" t="s">
        <v>49</v>
      </c>
      <c r="S153" s="160" t="s">
        <v>50</v>
      </c>
      <c r="T153" s="160" t="s">
        <v>113</v>
      </c>
      <c r="U153" s="160">
        <v>3846666</v>
      </c>
      <c r="V153" s="160" t="s">
        <v>168</v>
      </c>
      <c r="W153" s="160" t="s">
        <v>76</v>
      </c>
      <c r="X153" s="160" t="s">
        <v>62</v>
      </c>
      <c r="Y153" s="162">
        <v>221098.21</v>
      </c>
      <c r="Z153" s="162"/>
      <c r="AA153" s="162"/>
      <c r="AB153" s="162">
        <f t="shared" si="5"/>
        <v>221098.21</v>
      </c>
      <c r="AC153" s="119">
        <v>29022</v>
      </c>
      <c r="AD153" s="121">
        <v>221098.21</v>
      </c>
      <c r="AE153" s="121">
        <f>+AB153-AD153</f>
        <v>0</v>
      </c>
      <c r="AF153" s="122"/>
      <c r="AG153" s="157"/>
      <c r="AH153" s="120"/>
      <c r="AI153" s="120">
        <f>+AB153-AH153</f>
        <v>221098.21</v>
      </c>
      <c r="AJ153" s="122"/>
      <c r="AK153" s="122"/>
      <c r="AL153" s="120"/>
      <c r="AM153" s="226" t="s">
        <v>655</v>
      </c>
    </row>
    <row r="154" spans="1:39" ht="113.45" customHeight="1" x14ac:dyDescent="0.25">
      <c r="A154" s="103" t="s">
        <v>472</v>
      </c>
      <c r="B154" s="225" t="s">
        <v>56</v>
      </c>
      <c r="C154" s="160" t="s">
        <v>202</v>
      </c>
      <c r="D154" s="160" t="s">
        <v>167</v>
      </c>
      <c r="E154" s="160" t="s">
        <v>167</v>
      </c>
      <c r="F154" s="160" t="s">
        <v>56</v>
      </c>
      <c r="G154" s="160" t="s">
        <v>608</v>
      </c>
      <c r="H154" s="160" t="s">
        <v>609</v>
      </c>
      <c r="I154" s="160">
        <v>4</v>
      </c>
      <c r="J154" s="160">
        <v>4</v>
      </c>
      <c r="K154" s="160">
        <v>7</v>
      </c>
      <c r="L154" s="160">
        <v>1</v>
      </c>
      <c r="M154" s="160" t="s">
        <v>424</v>
      </c>
      <c r="N154" s="160" t="s">
        <v>48</v>
      </c>
      <c r="O154" s="222">
        <v>0</v>
      </c>
      <c r="P154" s="160">
        <v>0</v>
      </c>
      <c r="Q154" s="160">
        <v>0</v>
      </c>
      <c r="R154" s="160" t="s">
        <v>49</v>
      </c>
      <c r="S154" s="160" t="s">
        <v>50</v>
      </c>
      <c r="T154" s="160" t="s">
        <v>113</v>
      </c>
      <c r="U154" s="160">
        <v>3846666</v>
      </c>
      <c r="V154" s="160" t="s">
        <v>168</v>
      </c>
      <c r="W154" s="160" t="s">
        <v>76</v>
      </c>
      <c r="X154" s="160" t="s">
        <v>62</v>
      </c>
      <c r="Y154" s="162">
        <v>4394000</v>
      </c>
      <c r="Z154" s="162"/>
      <c r="AA154" s="162">
        <v>2407180</v>
      </c>
      <c r="AB154" s="162">
        <f t="shared" si="5"/>
        <v>1986820</v>
      </c>
      <c r="AC154" s="119">
        <v>6422</v>
      </c>
      <c r="AD154" s="121">
        <f>4394000-2407180</f>
        <v>1986820</v>
      </c>
      <c r="AE154" s="121">
        <f t="shared" si="7"/>
        <v>0</v>
      </c>
      <c r="AF154" s="122">
        <v>9822</v>
      </c>
      <c r="AG154" s="157">
        <v>44644</v>
      </c>
      <c r="AH154" s="120">
        <v>1986820</v>
      </c>
      <c r="AI154" s="120">
        <f t="shared" si="6"/>
        <v>0</v>
      </c>
      <c r="AJ154" s="122" t="s">
        <v>631</v>
      </c>
      <c r="AK154" s="122" t="s">
        <v>630</v>
      </c>
      <c r="AL154" s="120">
        <f>381420+1017374.99+588025.01</f>
        <v>1986820</v>
      </c>
      <c r="AM154" s="226" t="s">
        <v>508</v>
      </c>
    </row>
    <row r="155" spans="1:39" ht="177" customHeight="1" x14ac:dyDescent="0.25">
      <c r="A155" s="103" t="s">
        <v>472</v>
      </c>
      <c r="B155" s="225" t="s">
        <v>56</v>
      </c>
      <c r="C155" s="160" t="s">
        <v>202</v>
      </c>
      <c r="D155" s="160" t="s">
        <v>167</v>
      </c>
      <c r="E155" s="160" t="s">
        <v>167</v>
      </c>
      <c r="F155" s="160" t="s">
        <v>56</v>
      </c>
      <c r="G155" s="160" t="s">
        <v>626</v>
      </c>
      <c r="H155" s="160" t="s">
        <v>627</v>
      </c>
      <c r="I155" s="160">
        <v>3</v>
      </c>
      <c r="J155" s="160">
        <v>3</v>
      </c>
      <c r="K155" s="160">
        <v>8</v>
      </c>
      <c r="L155" s="160">
        <v>1</v>
      </c>
      <c r="M155" s="160" t="s">
        <v>424</v>
      </c>
      <c r="N155" s="160" t="s">
        <v>48</v>
      </c>
      <c r="O155" s="222">
        <v>0</v>
      </c>
      <c r="P155" s="160">
        <v>0</v>
      </c>
      <c r="Q155" s="160">
        <v>0</v>
      </c>
      <c r="R155" s="160" t="s">
        <v>49</v>
      </c>
      <c r="S155" s="160" t="s">
        <v>50</v>
      </c>
      <c r="T155" s="160" t="s">
        <v>113</v>
      </c>
      <c r="U155" s="160">
        <v>3846666</v>
      </c>
      <c r="V155" s="160" t="s">
        <v>168</v>
      </c>
      <c r="W155" s="160" t="s">
        <v>76</v>
      </c>
      <c r="X155" s="160" t="s">
        <v>62</v>
      </c>
      <c r="Y155" s="162">
        <v>3000000</v>
      </c>
      <c r="Z155" s="162">
        <f>500000+500000</f>
        <v>1000000</v>
      </c>
      <c r="AA155" s="162"/>
      <c r="AB155" s="162">
        <f t="shared" si="5"/>
        <v>4000000</v>
      </c>
      <c r="AC155" s="119" t="s">
        <v>785</v>
      </c>
      <c r="AD155" s="121">
        <f>3000000+1000000</f>
        <v>4000000</v>
      </c>
      <c r="AE155" s="121">
        <f>+AB155-AD155</f>
        <v>0</v>
      </c>
      <c r="AF155" s="122" t="s">
        <v>788</v>
      </c>
      <c r="AG155" s="157" t="s">
        <v>789</v>
      </c>
      <c r="AH155" s="120">
        <f>3000000+1000000</f>
        <v>4000000</v>
      </c>
      <c r="AI155" s="120">
        <f>+AB155-AH155</f>
        <v>0</v>
      </c>
      <c r="AJ155" s="122" t="s">
        <v>739</v>
      </c>
      <c r="AK155" s="122" t="s">
        <v>740</v>
      </c>
      <c r="AL155" s="121">
        <f>2354472+260000+11487+1000000+374041</f>
        <v>4000000</v>
      </c>
      <c r="AM155" s="230" t="s">
        <v>755</v>
      </c>
    </row>
    <row r="156" spans="1:39" ht="113.45" customHeight="1" x14ac:dyDescent="0.25">
      <c r="A156" s="103" t="s">
        <v>470</v>
      </c>
      <c r="B156" s="225" t="s">
        <v>56</v>
      </c>
      <c r="C156" s="160" t="s">
        <v>202</v>
      </c>
      <c r="D156" s="160" t="s">
        <v>167</v>
      </c>
      <c r="E156" s="160" t="s">
        <v>167</v>
      </c>
      <c r="F156" s="160" t="s">
        <v>56</v>
      </c>
      <c r="G156" s="160" t="s">
        <v>232</v>
      </c>
      <c r="H156" s="160">
        <v>81112100</v>
      </c>
      <c r="I156" s="160">
        <v>5</v>
      </c>
      <c r="J156" s="160">
        <v>5</v>
      </c>
      <c r="K156" s="160" t="s">
        <v>233</v>
      </c>
      <c r="L156" s="160">
        <v>0</v>
      </c>
      <c r="M156" s="160" t="s">
        <v>424</v>
      </c>
      <c r="N156" s="160" t="s">
        <v>48</v>
      </c>
      <c r="O156" s="222">
        <v>4500000</v>
      </c>
      <c r="P156" s="160">
        <v>0</v>
      </c>
      <c r="Q156" s="160">
        <v>0</v>
      </c>
      <c r="R156" s="160" t="s">
        <v>49</v>
      </c>
      <c r="S156" s="160" t="s">
        <v>50</v>
      </c>
      <c r="T156" s="160" t="s">
        <v>133</v>
      </c>
      <c r="U156" s="160">
        <v>3846666</v>
      </c>
      <c r="V156" s="160" t="s">
        <v>134</v>
      </c>
      <c r="W156" s="160" t="s">
        <v>76</v>
      </c>
      <c r="X156" s="160" t="s">
        <v>156</v>
      </c>
      <c r="Y156" s="162"/>
      <c r="Z156" s="162"/>
      <c r="AA156" s="162">
        <v>944917.5</v>
      </c>
      <c r="AB156" s="162">
        <f t="shared" si="5"/>
        <v>3555082.5</v>
      </c>
      <c r="AC156" s="119">
        <v>9622</v>
      </c>
      <c r="AD156" s="121">
        <v>3555082.5</v>
      </c>
      <c r="AE156" s="121">
        <f t="shared" si="7"/>
        <v>0</v>
      </c>
      <c r="AF156" s="122">
        <v>11122</v>
      </c>
      <c r="AG156" s="157">
        <v>44664</v>
      </c>
      <c r="AH156" s="120">
        <v>3555082.5</v>
      </c>
      <c r="AI156" s="120">
        <f t="shared" si="6"/>
        <v>0</v>
      </c>
      <c r="AJ156" s="122" t="s">
        <v>648</v>
      </c>
      <c r="AK156" s="122" t="s">
        <v>498</v>
      </c>
      <c r="AL156" s="120">
        <f>418245+418245+209122.5+418245+418245+418245+418245+418245+418245</f>
        <v>3555082.5</v>
      </c>
      <c r="AM156" s="226" t="s">
        <v>655</v>
      </c>
    </row>
    <row r="157" spans="1:39" ht="113.45" customHeight="1" x14ac:dyDescent="0.25">
      <c r="A157" s="103" t="s">
        <v>470</v>
      </c>
      <c r="B157" s="225" t="s">
        <v>56</v>
      </c>
      <c r="C157" s="160" t="s">
        <v>202</v>
      </c>
      <c r="D157" s="160" t="s">
        <v>167</v>
      </c>
      <c r="E157" s="160" t="s">
        <v>167</v>
      </c>
      <c r="F157" s="160" t="s">
        <v>56</v>
      </c>
      <c r="G157" s="160" t="s">
        <v>234</v>
      </c>
      <c r="H157" s="160">
        <v>81112100</v>
      </c>
      <c r="I157" s="160">
        <v>1</v>
      </c>
      <c r="J157" s="160">
        <v>1</v>
      </c>
      <c r="K157" s="160" t="s">
        <v>219</v>
      </c>
      <c r="L157" s="160">
        <v>0</v>
      </c>
      <c r="M157" s="160" t="s">
        <v>424</v>
      </c>
      <c r="N157" s="160" t="s">
        <v>48</v>
      </c>
      <c r="O157" s="222">
        <v>1463858</v>
      </c>
      <c r="P157" s="160">
        <v>1</v>
      </c>
      <c r="Q157" s="160">
        <v>3</v>
      </c>
      <c r="R157" s="160" t="s">
        <v>49</v>
      </c>
      <c r="S157" s="160" t="s">
        <v>50</v>
      </c>
      <c r="T157" s="160" t="s">
        <v>133</v>
      </c>
      <c r="U157" s="160">
        <v>3846666</v>
      </c>
      <c r="V157" s="160" t="s">
        <v>134</v>
      </c>
      <c r="W157" s="160" t="s">
        <v>76</v>
      </c>
      <c r="X157" s="160" t="s">
        <v>156</v>
      </c>
      <c r="Y157" s="162"/>
      <c r="Z157" s="162"/>
      <c r="AA157" s="162"/>
      <c r="AB157" s="162">
        <f t="shared" ref="AB157:AB171" si="8">+O157+Y157+Z157-AA157</f>
        <v>1463858</v>
      </c>
      <c r="AC157" s="119">
        <v>922</v>
      </c>
      <c r="AD157" s="121">
        <f>1463858-0.5</f>
        <v>1463857.5</v>
      </c>
      <c r="AE157" s="121">
        <f t="shared" si="7"/>
        <v>0.5</v>
      </c>
      <c r="AF157" s="122">
        <v>622</v>
      </c>
      <c r="AG157" s="157">
        <v>44572</v>
      </c>
      <c r="AH157" s="120">
        <f>1463858-0.5</f>
        <v>1463857.5</v>
      </c>
      <c r="AI157" s="120">
        <f t="shared" si="6"/>
        <v>0.5</v>
      </c>
      <c r="AJ157" s="122" t="s">
        <v>503</v>
      </c>
      <c r="AK157" s="122" t="s">
        <v>498</v>
      </c>
      <c r="AL157" s="120">
        <f>418245+418245+418245+209122.5</f>
        <v>1463857.5</v>
      </c>
      <c r="AM157" s="226"/>
    </row>
    <row r="158" spans="1:39" ht="214.15" customHeight="1" x14ac:dyDescent="0.25">
      <c r="A158" s="103" t="s">
        <v>472</v>
      </c>
      <c r="B158" s="225" t="s">
        <v>56</v>
      </c>
      <c r="C158" s="160" t="s">
        <v>202</v>
      </c>
      <c r="D158" s="160" t="s">
        <v>139</v>
      </c>
      <c r="E158" s="160" t="s">
        <v>139</v>
      </c>
      <c r="F158" s="160" t="s">
        <v>56</v>
      </c>
      <c r="G158" s="160" t="s">
        <v>604</v>
      </c>
      <c r="H158" s="160" t="s">
        <v>605</v>
      </c>
      <c r="I158" s="160">
        <v>2</v>
      </c>
      <c r="J158" s="160">
        <v>2</v>
      </c>
      <c r="K158" s="160">
        <v>10</v>
      </c>
      <c r="L158" s="160">
        <v>1</v>
      </c>
      <c r="M158" s="160" t="s">
        <v>424</v>
      </c>
      <c r="N158" s="160" t="s">
        <v>48</v>
      </c>
      <c r="O158" s="222">
        <v>21000000</v>
      </c>
      <c r="P158" s="160">
        <v>0</v>
      </c>
      <c r="Q158" s="160">
        <v>0</v>
      </c>
      <c r="R158" s="160" t="s">
        <v>49</v>
      </c>
      <c r="S158" s="160" t="s">
        <v>50</v>
      </c>
      <c r="T158" s="160" t="s">
        <v>133</v>
      </c>
      <c r="U158" s="160">
        <v>3846666</v>
      </c>
      <c r="V158" s="160" t="s">
        <v>134</v>
      </c>
      <c r="W158" s="160" t="s">
        <v>76</v>
      </c>
      <c r="X158" s="160" t="s">
        <v>160</v>
      </c>
      <c r="Y158" s="162"/>
      <c r="Z158" s="162">
        <v>4180000</v>
      </c>
      <c r="AA158" s="162">
        <v>6703000</v>
      </c>
      <c r="AB158" s="162">
        <f t="shared" si="8"/>
        <v>18477000</v>
      </c>
      <c r="AC158" s="119">
        <v>6622</v>
      </c>
      <c r="AD158" s="121">
        <f>25174847-6697847</f>
        <v>18477000</v>
      </c>
      <c r="AE158" s="121">
        <f t="shared" si="7"/>
        <v>0</v>
      </c>
      <c r="AF158" s="122">
        <v>9322</v>
      </c>
      <c r="AG158" s="157">
        <v>44635</v>
      </c>
      <c r="AH158" s="120">
        <v>18477000</v>
      </c>
      <c r="AI158" s="120">
        <f t="shared" si="6"/>
        <v>0</v>
      </c>
      <c r="AJ158" s="122" t="s">
        <v>623</v>
      </c>
      <c r="AK158" s="122" t="s">
        <v>622</v>
      </c>
      <c r="AL158" s="120">
        <f>2213999.99+1450000.01+7255192+6958485.1+599322.9</f>
        <v>18477000</v>
      </c>
      <c r="AM158" s="226" t="s">
        <v>508</v>
      </c>
    </row>
    <row r="159" spans="1:39" ht="113.45" customHeight="1" x14ac:dyDescent="0.25">
      <c r="A159" s="103" t="s">
        <v>472</v>
      </c>
      <c r="B159" s="225" t="s">
        <v>56</v>
      </c>
      <c r="C159" s="160" t="s">
        <v>202</v>
      </c>
      <c r="D159" s="160" t="s">
        <v>139</v>
      </c>
      <c r="E159" s="160" t="s">
        <v>139</v>
      </c>
      <c r="F159" s="160" t="s">
        <v>56</v>
      </c>
      <c r="G159" s="160" t="s">
        <v>235</v>
      </c>
      <c r="H159" s="160" t="s">
        <v>236</v>
      </c>
      <c r="I159" s="160">
        <v>6</v>
      </c>
      <c r="J159" s="160">
        <v>6</v>
      </c>
      <c r="K159" s="160">
        <v>1</v>
      </c>
      <c r="L159" s="160">
        <v>1</v>
      </c>
      <c r="M159" s="160" t="s">
        <v>424</v>
      </c>
      <c r="N159" s="160" t="s">
        <v>48</v>
      </c>
      <c r="O159" s="222">
        <v>11140197</v>
      </c>
      <c r="P159" s="160">
        <v>0</v>
      </c>
      <c r="Q159" s="160">
        <v>0</v>
      </c>
      <c r="R159" s="160" t="s">
        <v>49</v>
      </c>
      <c r="S159" s="160" t="s">
        <v>50</v>
      </c>
      <c r="T159" s="160" t="s">
        <v>133</v>
      </c>
      <c r="U159" s="160">
        <v>3846666</v>
      </c>
      <c r="V159" s="160" t="s">
        <v>134</v>
      </c>
      <c r="W159" s="160" t="s">
        <v>76</v>
      </c>
      <c r="X159" s="160" t="s">
        <v>160</v>
      </c>
      <c r="Y159" s="162"/>
      <c r="Z159" s="162">
        <v>6703000</v>
      </c>
      <c r="AA159" s="162">
        <f>4180000+6463197</f>
        <v>10643197</v>
      </c>
      <c r="AB159" s="162">
        <f t="shared" si="8"/>
        <v>7200000</v>
      </c>
      <c r="AC159" s="119">
        <v>13022</v>
      </c>
      <c r="AD159" s="121">
        <f>11708807-4508807</f>
        <v>7200000</v>
      </c>
      <c r="AE159" s="121">
        <f t="shared" si="7"/>
        <v>0</v>
      </c>
      <c r="AF159" s="122">
        <v>16922</v>
      </c>
      <c r="AG159" s="157">
        <v>44718</v>
      </c>
      <c r="AH159" s="120">
        <v>7200000</v>
      </c>
      <c r="AI159" s="120">
        <f t="shared" si="6"/>
        <v>0</v>
      </c>
      <c r="AJ159" s="122" t="s">
        <v>678</v>
      </c>
      <c r="AK159" s="122" t="s">
        <v>677</v>
      </c>
      <c r="AL159" s="120">
        <v>7200000</v>
      </c>
      <c r="AM159" s="226" t="s">
        <v>685</v>
      </c>
    </row>
    <row r="160" spans="1:39" ht="113.45" customHeight="1" x14ac:dyDescent="0.25">
      <c r="A160" s="103" t="s">
        <v>472</v>
      </c>
      <c r="B160" s="225" t="s">
        <v>56</v>
      </c>
      <c r="C160" s="160" t="s">
        <v>202</v>
      </c>
      <c r="D160" s="160" t="s">
        <v>139</v>
      </c>
      <c r="E160" s="160" t="s">
        <v>139</v>
      </c>
      <c r="F160" s="160" t="s">
        <v>56</v>
      </c>
      <c r="G160" s="160" t="s">
        <v>235</v>
      </c>
      <c r="H160" s="160" t="s">
        <v>236</v>
      </c>
      <c r="I160" s="160">
        <v>6</v>
      </c>
      <c r="J160" s="160">
        <v>6</v>
      </c>
      <c r="K160" s="160">
        <v>1</v>
      </c>
      <c r="L160" s="160">
        <v>1</v>
      </c>
      <c r="M160" s="160" t="s">
        <v>424</v>
      </c>
      <c r="N160" s="160" t="s">
        <v>211</v>
      </c>
      <c r="O160" s="222">
        <v>13003</v>
      </c>
      <c r="P160" s="160">
        <v>0</v>
      </c>
      <c r="Q160" s="160">
        <v>0</v>
      </c>
      <c r="R160" s="160" t="s">
        <v>49</v>
      </c>
      <c r="S160" s="160" t="s">
        <v>50</v>
      </c>
      <c r="T160" s="160" t="s">
        <v>133</v>
      </c>
      <c r="U160" s="160">
        <v>3846666</v>
      </c>
      <c r="V160" s="160" t="s">
        <v>134</v>
      </c>
      <c r="W160" s="160" t="s">
        <v>76</v>
      </c>
      <c r="X160" s="160" t="s">
        <v>160</v>
      </c>
      <c r="Y160" s="162"/>
      <c r="Z160" s="162"/>
      <c r="AA160" s="162">
        <v>13003</v>
      </c>
      <c r="AB160" s="162">
        <f>+O160+Y160+Z160-AA160</f>
        <v>0</v>
      </c>
      <c r="AC160" s="119"/>
      <c r="AD160" s="121"/>
      <c r="AE160" s="121">
        <f t="shared" si="7"/>
        <v>0</v>
      </c>
      <c r="AF160" s="122"/>
      <c r="AG160" s="122"/>
      <c r="AH160" s="120"/>
      <c r="AI160" s="120">
        <f t="shared" si="6"/>
        <v>0</v>
      </c>
      <c r="AJ160" s="122"/>
      <c r="AK160" s="122"/>
      <c r="AL160" s="120"/>
      <c r="AM160" s="226" t="s">
        <v>655</v>
      </c>
    </row>
    <row r="161" spans="1:16379" ht="113.45" customHeight="1" x14ac:dyDescent="0.25">
      <c r="A161" s="103" t="s">
        <v>473</v>
      </c>
      <c r="B161" s="225" t="s">
        <v>56</v>
      </c>
      <c r="C161" s="160" t="s">
        <v>237</v>
      </c>
      <c r="D161" s="160" t="s">
        <v>124</v>
      </c>
      <c r="E161" s="160" t="s">
        <v>124</v>
      </c>
      <c r="F161" s="160" t="s">
        <v>56</v>
      </c>
      <c r="G161" s="160" t="s">
        <v>238</v>
      </c>
      <c r="H161" s="160">
        <v>93141506</v>
      </c>
      <c r="I161" s="160">
        <v>6</v>
      </c>
      <c r="J161" s="160">
        <v>6</v>
      </c>
      <c r="K161" s="160">
        <v>3</v>
      </c>
      <c r="L161" s="160">
        <v>1</v>
      </c>
      <c r="M161" s="160" t="s">
        <v>424</v>
      </c>
      <c r="N161" s="160" t="s">
        <v>48</v>
      </c>
      <c r="O161" s="222">
        <v>6000000</v>
      </c>
      <c r="P161" s="160">
        <v>0</v>
      </c>
      <c r="Q161" s="160">
        <v>0</v>
      </c>
      <c r="R161" s="160" t="s">
        <v>49</v>
      </c>
      <c r="S161" s="160" t="s">
        <v>50</v>
      </c>
      <c r="T161" s="160" t="s">
        <v>113</v>
      </c>
      <c r="U161" s="160">
        <v>3846666</v>
      </c>
      <c r="V161" s="160" t="s">
        <v>168</v>
      </c>
      <c r="W161" s="160" t="s">
        <v>76</v>
      </c>
      <c r="X161" s="160" t="s">
        <v>127</v>
      </c>
      <c r="Y161" s="162"/>
      <c r="Z161" s="162"/>
      <c r="AA161" s="162"/>
      <c r="AB161" s="162">
        <f t="shared" si="8"/>
        <v>6000000</v>
      </c>
      <c r="AC161" s="119">
        <v>29722</v>
      </c>
      <c r="AD161" s="121">
        <v>6000000</v>
      </c>
      <c r="AE161" s="121">
        <f t="shared" si="7"/>
        <v>0</v>
      </c>
      <c r="AF161" s="122">
        <v>31222</v>
      </c>
      <c r="AG161" s="157">
        <v>44865</v>
      </c>
      <c r="AH161" s="120">
        <v>6000000</v>
      </c>
      <c r="AI161" s="120">
        <f t="shared" si="6"/>
        <v>0</v>
      </c>
      <c r="AJ161" s="122" t="s">
        <v>797</v>
      </c>
      <c r="AK161" s="122" t="s">
        <v>796</v>
      </c>
      <c r="AL161" s="120">
        <v>6000000</v>
      </c>
      <c r="AM161" s="226"/>
    </row>
    <row r="162" spans="1:16379" ht="87.75" customHeight="1" x14ac:dyDescent="0.25">
      <c r="A162" s="103" t="s">
        <v>474</v>
      </c>
      <c r="B162" s="225" t="s">
        <v>56</v>
      </c>
      <c r="C162" s="160" t="s">
        <v>237</v>
      </c>
      <c r="D162" s="160" t="s">
        <v>167</v>
      </c>
      <c r="E162" s="160" t="s">
        <v>167</v>
      </c>
      <c r="F162" s="160" t="s">
        <v>56</v>
      </c>
      <c r="G162" s="160" t="s">
        <v>239</v>
      </c>
      <c r="H162" s="160" t="s">
        <v>56</v>
      </c>
      <c r="I162" s="160" t="s">
        <v>56</v>
      </c>
      <c r="J162" s="160" t="s">
        <v>56</v>
      </c>
      <c r="K162" s="160" t="s">
        <v>56</v>
      </c>
      <c r="L162" s="160" t="s">
        <v>56</v>
      </c>
      <c r="M162" s="160" t="s">
        <v>57</v>
      </c>
      <c r="N162" s="160" t="s">
        <v>48</v>
      </c>
      <c r="O162" s="222">
        <v>5200000</v>
      </c>
      <c r="P162" s="160">
        <v>0</v>
      </c>
      <c r="Q162" s="160">
        <v>0</v>
      </c>
      <c r="R162" s="160" t="s">
        <v>49</v>
      </c>
      <c r="S162" s="160" t="s">
        <v>50</v>
      </c>
      <c r="T162" s="160" t="s">
        <v>113</v>
      </c>
      <c r="U162" s="160">
        <v>3846666</v>
      </c>
      <c r="V162" s="160" t="s">
        <v>168</v>
      </c>
      <c r="W162" s="160" t="s">
        <v>76</v>
      </c>
      <c r="X162" s="160" t="s">
        <v>62</v>
      </c>
      <c r="Y162" s="162"/>
      <c r="Z162" s="162"/>
      <c r="AA162" s="162">
        <f>1000.35+912816</f>
        <v>913816.35</v>
      </c>
      <c r="AB162" s="162">
        <f t="shared" si="8"/>
        <v>4286183.6500000004</v>
      </c>
      <c r="AC162" s="119" t="s">
        <v>884</v>
      </c>
      <c r="AD162" s="121">
        <f>124880+332620+320750+335940+328340+331880+336090+333360+335610+333050+351260+351204</f>
        <v>3814984</v>
      </c>
      <c r="AE162" s="121">
        <f t="shared" si="7"/>
        <v>471199.65000000037</v>
      </c>
      <c r="AF162" s="122" t="s">
        <v>885</v>
      </c>
      <c r="AG162" s="157" t="s">
        <v>886</v>
      </c>
      <c r="AH162" s="121">
        <f>124880+332620+320750+335940+328340+331880+336090+333360+335610+333050+351260+351204</f>
        <v>3814984</v>
      </c>
      <c r="AI162" s="120">
        <f t="shared" si="6"/>
        <v>471199.65000000037</v>
      </c>
      <c r="AJ162" s="122" t="s">
        <v>529</v>
      </c>
      <c r="AK162" s="122" t="s">
        <v>887</v>
      </c>
      <c r="AL162" s="121">
        <f>124880+332620+320750+335940+328340+331880+336090+333360+335610+333050+351260+351204</f>
        <v>3814984</v>
      </c>
      <c r="AM162" s="226" t="s">
        <v>655</v>
      </c>
    </row>
    <row r="163" spans="1:16379" ht="113.45" customHeight="1" x14ac:dyDescent="0.25">
      <c r="A163" s="103" t="s">
        <v>474</v>
      </c>
      <c r="B163" s="225" t="s">
        <v>56</v>
      </c>
      <c r="C163" s="160" t="s">
        <v>237</v>
      </c>
      <c r="D163" s="160" t="s">
        <v>167</v>
      </c>
      <c r="E163" s="160" t="s">
        <v>167</v>
      </c>
      <c r="F163" s="160" t="s">
        <v>56</v>
      </c>
      <c r="G163" s="160" t="s">
        <v>240</v>
      </c>
      <c r="H163" s="160">
        <v>72102103</v>
      </c>
      <c r="I163" s="160">
        <v>4</v>
      </c>
      <c r="J163" s="160">
        <v>4</v>
      </c>
      <c r="K163" s="160">
        <v>8</v>
      </c>
      <c r="L163" s="160">
        <v>1</v>
      </c>
      <c r="M163" s="160" t="s">
        <v>424</v>
      </c>
      <c r="N163" s="160" t="s">
        <v>420</v>
      </c>
      <c r="O163" s="222">
        <v>100000</v>
      </c>
      <c r="P163" s="160">
        <v>0</v>
      </c>
      <c r="Q163" s="160">
        <v>0</v>
      </c>
      <c r="R163" s="160" t="s">
        <v>49</v>
      </c>
      <c r="S163" s="160" t="s">
        <v>50</v>
      </c>
      <c r="T163" s="160" t="s">
        <v>113</v>
      </c>
      <c r="U163" s="160">
        <v>3846666</v>
      </c>
      <c r="V163" s="160" t="s">
        <v>168</v>
      </c>
      <c r="W163" s="160" t="s">
        <v>76</v>
      </c>
      <c r="X163" s="160" t="s">
        <v>62</v>
      </c>
      <c r="Y163" s="162"/>
      <c r="Z163" s="162"/>
      <c r="AA163" s="162"/>
      <c r="AB163" s="162">
        <f t="shared" si="8"/>
        <v>100000</v>
      </c>
      <c r="AC163" s="119">
        <v>11322</v>
      </c>
      <c r="AD163" s="120">
        <v>79033.789999999994</v>
      </c>
      <c r="AE163" s="121">
        <f t="shared" si="7"/>
        <v>20966.210000000006</v>
      </c>
      <c r="AF163" s="122">
        <v>12222</v>
      </c>
      <c r="AG163" s="157">
        <v>44680</v>
      </c>
      <c r="AH163" s="120">
        <v>79033.789999999994</v>
      </c>
      <c r="AI163" s="120">
        <f t="shared" si="6"/>
        <v>20966.210000000006</v>
      </c>
      <c r="AJ163" s="122" t="s">
        <v>651</v>
      </c>
      <c r="AK163" s="122" t="s">
        <v>500</v>
      </c>
      <c r="AL163" s="120">
        <f>39516.89+39516.9</f>
        <v>79033.790000000008</v>
      </c>
      <c r="AM163" s="226"/>
    </row>
    <row r="164" spans="1:16379" ht="113.45" customHeight="1" x14ac:dyDescent="0.25">
      <c r="A164" s="103" t="s">
        <v>475</v>
      </c>
      <c r="B164" s="225" t="s">
        <v>56</v>
      </c>
      <c r="C164" s="160" t="s">
        <v>237</v>
      </c>
      <c r="D164" s="160" t="s">
        <v>167</v>
      </c>
      <c r="E164" s="160" t="s">
        <v>167</v>
      </c>
      <c r="F164" s="160" t="s">
        <v>56</v>
      </c>
      <c r="G164" s="160" t="s">
        <v>241</v>
      </c>
      <c r="H164" s="160" t="s">
        <v>659</v>
      </c>
      <c r="I164" s="160">
        <v>4</v>
      </c>
      <c r="J164" s="160">
        <v>4</v>
      </c>
      <c r="K164" s="160">
        <v>7</v>
      </c>
      <c r="L164" s="160">
        <v>1</v>
      </c>
      <c r="M164" s="160" t="s">
        <v>424</v>
      </c>
      <c r="N164" s="160" t="s">
        <v>48</v>
      </c>
      <c r="O164" s="222">
        <v>4992031</v>
      </c>
      <c r="P164" s="160">
        <v>0</v>
      </c>
      <c r="Q164" s="160">
        <v>0</v>
      </c>
      <c r="R164" s="160" t="s">
        <v>49</v>
      </c>
      <c r="S164" s="160" t="s">
        <v>50</v>
      </c>
      <c r="T164" s="160" t="s">
        <v>113</v>
      </c>
      <c r="U164" s="160">
        <v>3846666</v>
      </c>
      <c r="V164" s="160" t="s">
        <v>168</v>
      </c>
      <c r="W164" s="160" t="s">
        <v>76</v>
      </c>
      <c r="X164" s="160" t="s">
        <v>62</v>
      </c>
      <c r="Y164" s="162"/>
      <c r="Z164" s="162"/>
      <c r="AA164" s="162">
        <f>293728.5+3686802.5</f>
        <v>3980531</v>
      </c>
      <c r="AB164" s="162">
        <f t="shared" si="8"/>
        <v>1011500</v>
      </c>
      <c r="AC164" s="119">
        <v>14522</v>
      </c>
      <c r="AD164" s="120">
        <f>1933000-921500</f>
        <v>1011500</v>
      </c>
      <c r="AE164" s="121">
        <f t="shared" si="7"/>
        <v>0</v>
      </c>
      <c r="AF164" s="179">
        <v>17022</v>
      </c>
      <c r="AG164" s="157">
        <v>44718</v>
      </c>
      <c r="AH164" s="120">
        <v>1011500</v>
      </c>
      <c r="AI164" s="120">
        <f t="shared" si="6"/>
        <v>0</v>
      </c>
      <c r="AJ164" s="122" t="s">
        <v>680</v>
      </c>
      <c r="AK164" s="122" t="s">
        <v>679</v>
      </c>
      <c r="AL164" s="120">
        <f>654500+357000</f>
        <v>1011500</v>
      </c>
      <c r="AM164" s="226" t="s">
        <v>655</v>
      </c>
    </row>
    <row r="165" spans="1:16379" ht="113.45" customHeight="1" x14ac:dyDescent="0.25">
      <c r="A165" s="103" t="s">
        <v>476</v>
      </c>
      <c r="B165" s="225" t="s">
        <v>56</v>
      </c>
      <c r="C165" s="160" t="s">
        <v>242</v>
      </c>
      <c r="D165" s="160" t="s">
        <v>124</v>
      </c>
      <c r="E165" s="160" t="s">
        <v>124</v>
      </c>
      <c r="F165" s="160" t="s">
        <v>56</v>
      </c>
      <c r="G165" s="160" t="s">
        <v>243</v>
      </c>
      <c r="H165" s="160">
        <v>76122406</v>
      </c>
      <c r="I165" s="160">
        <v>2</v>
      </c>
      <c r="J165" s="160">
        <v>2</v>
      </c>
      <c r="K165" s="160">
        <v>1</v>
      </c>
      <c r="L165" s="160">
        <v>1</v>
      </c>
      <c r="M165" s="160" t="s">
        <v>424</v>
      </c>
      <c r="N165" s="160" t="s">
        <v>48</v>
      </c>
      <c r="O165" s="222">
        <v>1500000</v>
      </c>
      <c r="P165" s="160">
        <v>0</v>
      </c>
      <c r="Q165" s="160">
        <v>0</v>
      </c>
      <c r="R165" s="160" t="s">
        <v>49</v>
      </c>
      <c r="S165" s="160" t="s">
        <v>50</v>
      </c>
      <c r="T165" s="160" t="s">
        <v>113</v>
      </c>
      <c r="U165" s="160">
        <v>3846666</v>
      </c>
      <c r="V165" s="160" t="s">
        <v>168</v>
      </c>
      <c r="W165" s="160" t="s">
        <v>91</v>
      </c>
      <c r="X165" s="160" t="s">
        <v>127</v>
      </c>
      <c r="Y165" s="162"/>
      <c r="Z165" s="162"/>
      <c r="AA165" s="162">
        <v>1057550</v>
      </c>
      <c r="AB165" s="162">
        <f t="shared" si="8"/>
        <v>442450</v>
      </c>
      <c r="AC165" s="119" t="s">
        <v>694</v>
      </c>
      <c r="AD165" s="120">
        <f>1470179-1470179+1470179-1027729</f>
        <v>442450</v>
      </c>
      <c r="AE165" s="121">
        <f t="shared" si="7"/>
        <v>0</v>
      </c>
      <c r="AF165" s="122" t="s">
        <v>713</v>
      </c>
      <c r="AG165" s="157" t="s">
        <v>714</v>
      </c>
      <c r="AH165" s="120">
        <f>1470179-1470179+442450</f>
        <v>442450</v>
      </c>
      <c r="AI165" s="120">
        <f>+AB165-AH165</f>
        <v>0</v>
      </c>
      <c r="AJ165" s="122" t="s">
        <v>716</v>
      </c>
      <c r="AK165" s="122" t="s">
        <v>715</v>
      </c>
      <c r="AL165" s="120">
        <v>442450</v>
      </c>
      <c r="AM165" s="226" t="s">
        <v>755</v>
      </c>
    </row>
    <row r="166" spans="1:16379" ht="113.45" customHeight="1" x14ac:dyDescent="0.25">
      <c r="A166" s="103" t="s">
        <v>462</v>
      </c>
      <c r="B166" s="225" t="s">
        <v>56</v>
      </c>
      <c r="C166" s="160" t="s">
        <v>423</v>
      </c>
      <c r="D166" s="160" t="s">
        <v>124</v>
      </c>
      <c r="E166" s="160" t="s">
        <v>124</v>
      </c>
      <c r="F166" s="160" t="s">
        <v>56</v>
      </c>
      <c r="G166" s="160" t="s">
        <v>244</v>
      </c>
      <c r="H166" s="160" t="s">
        <v>493</v>
      </c>
      <c r="I166" s="160">
        <v>2</v>
      </c>
      <c r="J166" s="160">
        <v>2</v>
      </c>
      <c r="K166" s="160">
        <v>1</v>
      </c>
      <c r="L166" s="160">
        <v>1</v>
      </c>
      <c r="M166" s="160" t="s">
        <v>424</v>
      </c>
      <c r="N166" s="160" t="s">
        <v>48</v>
      </c>
      <c r="O166" s="222">
        <v>1500000</v>
      </c>
      <c r="P166" s="160">
        <v>0</v>
      </c>
      <c r="Q166" s="160">
        <v>0</v>
      </c>
      <c r="R166" s="160" t="s">
        <v>49</v>
      </c>
      <c r="S166" s="160" t="s">
        <v>50</v>
      </c>
      <c r="T166" s="160" t="s">
        <v>113</v>
      </c>
      <c r="U166" s="160">
        <v>3846666</v>
      </c>
      <c r="V166" s="160" t="s">
        <v>168</v>
      </c>
      <c r="W166" s="160" t="s">
        <v>91</v>
      </c>
      <c r="X166" s="160" t="s">
        <v>127</v>
      </c>
      <c r="Y166" s="162"/>
      <c r="Z166" s="162"/>
      <c r="AA166" s="162">
        <v>503498</v>
      </c>
      <c r="AB166" s="162">
        <f t="shared" si="8"/>
        <v>996502</v>
      </c>
      <c r="AC166" s="119" t="s">
        <v>695</v>
      </c>
      <c r="AD166" s="120">
        <f>1450708-1450708+1450708-454206</f>
        <v>996502</v>
      </c>
      <c r="AE166" s="121">
        <f t="shared" si="7"/>
        <v>0</v>
      </c>
      <c r="AF166" s="119" t="s">
        <v>717</v>
      </c>
      <c r="AG166" s="157" t="s">
        <v>714</v>
      </c>
      <c r="AH166" s="120">
        <f>1450708-1450708+996502</f>
        <v>996502</v>
      </c>
      <c r="AI166" s="120">
        <f t="shared" si="6"/>
        <v>0</v>
      </c>
      <c r="AJ166" s="122" t="s">
        <v>718</v>
      </c>
      <c r="AK166" s="122" t="s">
        <v>841</v>
      </c>
      <c r="AL166" s="120">
        <v>996502</v>
      </c>
      <c r="AM166" s="226" t="s">
        <v>755</v>
      </c>
    </row>
    <row r="167" spans="1:16379" ht="113.45" customHeight="1" x14ac:dyDescent="0.25">
      <c r="A167" s="103" t="s">
        <v>481</v>
      </c>
      <c r="B167" s="225" t="s">
        <v>56</v>
      </c>
      <c r="C167" s="160" t="s">
        <v>482</v>
      </c>
      <c r="D167" s="160" t="s">
        <v>204</v>
      </c>
      <c r="E167" s="160" t="s">
        <v>204</v>
      </c>
      <c r="F167" s="160" t="s">
        <v>56</v>
      </c>
      <c r="G167" s="160" t="s">
        <v>256</v>
      </c>
      <c r="H167" s="160" t="s">
        <v>56</v>
      </c>
      <c r="I167" s="160" t="s">
        <v>56</v>
      </c>
      <c r="J167" s="160" t="s">
        <v>56</v>
      </c>
      <c r="K167" s="160" t="s">
        <v>56</v>
      </c>
      <c r="L167" s="160" t="s">
        <v>56</v>
      </c>
      <c r="M167" s="160" t="s">
        <v>57</v>
      </c>
      <c r="N167" s="160" t="s">
        <v>48</v>
      </c>
      <c r="O167" s="222">
        <v>3463614</v>
      </c>
      <c r="P167" s="160" t="s">
        <v>56</v>
      </c>
      <c r="Q167" s="160" t="s">
        <v>56</v>
      </c>
      <c r="R167" s="160" t="s">
        <v>56</v>
      </c>
      <c r="S167" s="160" t="s">
        <v>56</v>
      </c>
      <c r="T167" s="160" t="s">
        <v>113</v>
      </c>
      <c r="U167" s="160">
        <v>3846666</v>
      </c>
      <c r="V167" s="160" t="s">
        <v>168</v>
      </c>
      <c r="W167" s="160" t="s">
        <v>257</v>
      </c>
      <c r="X167" s="160" t="s">
        <v>56</v>
      </c>
      <c r="Y167" s="162"/>
      <c r="Z167" s="162"/>
      <c r="AA167" s="162"/>
      <c r="AB167" s="162">
        <f>+O167+Y167+Z167-AA167</f>
        <v>3463614</v>
      </c>
      <c r="AC167" s="119">
        <v>32322</v>
      </c>
      <c r="AD167" s="120">
        <v>3463614</v>
      </c>
      <c r="AE167" s="121">
        <f t="shared" si="7"/>
        <v>0</v>
      </c>
      <c r="AF167" s="122">
        <v>33622</v>
      </c>
      <c r="AG167" s="157">
        <v>44882</v>
      </c>
      <c r="AH167" s="120">
        <v>3463614</v>
      </c>
      <c r="AI167" s="120">
        <f t="shared" si="6"/>
        <v>0</v>
      </c>
      <c r="AJ167" s="122" t="s">
        <v>529</v>
      </c>
      <c r="AK167" s="122" t="s">
        <v>832</v>
      </c>
      <c r="AL167" s="120">
        <v>3463614</v>
      </c>
      <c r="AM167" s="226"/>
    </row>
    <row r="168" spans="1:16379" ht="113.45" customHeight="1" x14ac:dyDescent="0.25">
      <c r="A168" s="103" t="s">
        <v>477</v>
      </c>
      <c r="B168" s="225" t="s">
        <v>56</v>
      </c>
      <c r="C168" s="160" t="s">
        <v>245</v>
      </c>
      <c r="D168" s="160" t="s">
        <v>214</v>
      </c>
      <c r="E168" s="160" t="s">
        <v>214</v>
      </c>
      <c r="F168" s="160" t="s">
        <v>56</v>
      </c>
      <c r="G168" s="160" t="s">
        <v>246</v>
      </c>
      <c r="H168" s="160" t="s">
        <v>56</v>
      </c>
      <c r="I168" s="160" t="s">
        <v>56</v>
      </c>
      <c r="J168" s="160" t="s">
        <v>56</v>
      </c>
      <c r="K168" s="160" t="s">
        <v>56</v>
      </c>
      <c r="L168" s="160" t="s">
        <v>56</v>
      </c>
      <c r="M168" s="160" t="s">
        <v>57</v>
      </c>
      <c r="N168" s="160" t="s">
        <v>48</v>
      </c>
      <c r="O168" s="222">
        <v>81395952</v>
      </c>
      <c r="P168" s="160" t="s">
        <v>56</v>
      </c>
      <c r="Q168" s="160" t="s">
        <v>56</v>
      </c>
      <c r="R168" s="160" t="s">
        <v>56</v>
      </c>
      <c r="S168" s="160" t="s">
        <v>56</v>
      </c>
      <c r="T168" s="160" t="s">
        <v>212</v>
      </c>
      <c r="U168" s="160">
        <v>3846666</v>
      </c>
      <c r="V168" s="160" t="s">
        <v>213</v>
      </c>
      <c r="W168" s="160" t="s">
        <v>247</v>
      </c>
      <c r="X168" s="160" t="s">
        <v>56</v>
      </c>
      <c r="Y168" s="162"/>
      <c r="Z168" s="162"/>
      <c r="AA168" s="162"/>
      <c r="AB168" s="162">
        <f t="shared" si="8"/>
        <v>81395952</v>
      </c>
      <c r="AC168" s="119"/>
      <c r="AD168" s="120"/>
      <c r="AE168" s="121">
        <f t="shared" si="7"/>
        <v>81395952</v>
      </c>
      <c r="AF168" s="122"/>
      <c r="AG168" s="122"/>
      <c r="AH168" s="120"/>
      <c r="AI168" s="120">
        <f t="shared" si="6"/>
        <v>81395952</v>
      </c>
      <c r="AJ168" s="122"/>
      <c r="AK168" s="122"/>
      <c r="AL168" s="120"/>
      <c r="AM168" s="226"/>
    </row>
    <row r="169" spans="1:16379" ht="113.45" customHeight="1" x14ac:dyDescent="0.25">
      <c r="A169" s="103" t="s">
        <v>478</v>
      </c>
      <c r="B169" s="225" t="s">
        <v>56</v>
      </c>
      <c r="C169" s="160" t="s">
        <v>248</v>
      </c>
      <c r="D169" s="160" t="s">
        <v>167</v>
      </c>
      <c r="E169" s="160" t="s">
        <v>167</v>
      </c>
      <c r="F169" s="160" t="s">
        <v>56</v>
      </c>
      <c r="G169" s="160" t="s">
        <v>249</v>
      </c>
      <c r="H169" s="160" t="s">
        <v>56</v>
      </c>
      <c r="I169" s="160" t="s">
        <v>56</v>
      </c>
      <c r="J169" s="160" t="s">
        <v>56</v>
      </c>
      <c r="K169" s="160" t="s">
        <v>56</v>
      </c>
      <c r="L169" s="160" t="s">
        <v>56</v>
      </c>
      <c r="M169" s="160" t="s">
        <v>57</v>
      </c>
      <c r="N169" s="160" t="s">
        <v>48</v>
      </c>
      <c r="O169" s="222">
        <v>70000</v>
      </c>
      <c r="P169" s="160" t="s">
        <v>56</v>
      </c>
      <c r="Q169" s="160" t="s">
        <v>56</v>
      </c>
      <c r="R169" s="160" t="s">
        <v>56</v>
      </c>
      <c r="S169" s="160" t="s">
        <v>56</v>
      </c>
      <c r="T169" s="160" t="s">
        <v>113</v>
      </c>
      <c r="U169" s="160">
        <v>3846666</v>
      </c>
      <c r="V169" s="160" t="s">
        <v>168</v>
      </c>
      <c r="W169" s="160" t="s">
        <v>250</v>
      </c>
      <c r="X169" s="160" t="s">
        <v>56</v>
      </c>
      <c r="Y169" s="162"/>
      <c r="Z169" s="162"/>
      <c r="AA169" s="162"/>
      <c r="AB169" s="162">
        <f t="shared" si="8"/>
        <v>70000</v>
      </c>
      <c r="AC169" s="119">
        <v>7422</v>
      </c>
      <c r="AD169" s="120">
        <v>67000</v>
      </c>
      <c r="AE169" s="121">
        <f t="shared" si="7"/>
        <v>3000</v>
      </c>
      <c r="AF169" s="122">
        <v>8422</v>
      </c>
      <c r="AG169" s="157">
        <v>44624</v>
      </c>
      <c r="AH169" s="120">
        <v>67000</v>
      </c>
      <c r="AI169" s="120">
        <f t="shared" si="6"/>
        <v>3000</v>
      </c>
      <c r="AJ169" s="122" t="s">
        <v>529</v>
      </c>
      <c r="AK169" s="122" t="s">
        <v>634</v>
      </c>
      <c r="AL169" s="120">
        <v>67000</v>
      </c>
      <c r="AM169" s="226"/>
    </row>
    <row r="170" spans="1:16379" ht="113.45" customHeight="1" x14ac:dyDescent="0.25">
      <c r="A170" s="103" t="s">
        <v>479</v>
      </c>
      <c r="B170" s="225" t="s">
        <v>56</v>
      </c>
      <c r="C170" s="160" t="s">
        <v>251</v>
      </c>
      <c r="D170" s="160" t="s">
        <v>204</v>
      </c>
      <c r="E170" s="160" t="s">
        <v>204</v>
      </c>
      <c r="F170" s="160" t="s">
        <v>56</v>
      </c>
      <c r="G170" s="160" t="s">
        <v>252</v>
      </c>
      <c r="H170" s="160" t="s">
        <v>56</v>
      </c>
      <c r="I170" s="160" t="s">
        <v>56</v>
      </c>
      <c r="J170" s="160" t="s">
        <v>56</v>
      </c>
      <c r="K170" s="160" t="s">
        <v>56</v>
      </c>
      <c r="L170" s="160" t="s">
        <v>56</v>
      </c>
      <c r="M170" s="160" t="s">
        <v>57</v>
      </c>
      <c r="N170" s="160" t="s">
        <v>48</v>
      </c>
      <c r="O170" s="222">
        <v>21205169</v>
      </c>
      <c r="P170" s="160" t="s">
        <v>56</v>
      </c>
      <c r="Q170" s="160" t="s">
        <v>56</v>
      </c>
      <c r="R170" s="160" t="s">
        <v>56</v>
      </c>
      <c r="S170" s="160" t="s">
        <v>56</v>
      </c>
      <c r="T170" s="160" t="s">
        <v>113</v>
      </c>
      <c r="U170" s="160">
        <v>3846666</v>
      </c>
      <c r="V170" s="160" t="s">
        <v>168</v>
      </c>
      <c r="W170" s="160" t="s">
        <v>252</v>
      </c>
      <c r="X170" s="160" t="s">
        <v>56</v>
      </c>
      <c r="Y170" s="162"/>
      <c r="Z170" s="162"/>
      <c r="AA170" s="162"/>
      <c r="AB170" s="162">
        <f t="shared" si="8"/>
        <v>21205169</v>
      </c>
      <c r="AC170" s="119">
        <v>29822</v>
      </c>
      <c r="AD170" s="120">
        <v>15802890</v>
      </c>
      <c r="AE170" s="121">
        <f t="shared" si="7"/>
        <v>5402279</v>
      </c>
      <c r="AF170" s="122">
        <v>30422</v>
      </c>
      <c r="AG170" s="157">
        <v>44854</v>
      </c>
      <c r="AH170" s="120">
        <v>15802890</v>
      </c>
      <c r="AI170" s="120">
        <f t="shared" si="6"/>
        <v>5402279</v>
      </c>
      <c r="AJ170" s="122" t="s">
        <v>529</v>
      </c>
      <c r="AK170" s="122" t="s">
        <v>792</v>
      </c>
      <c r="AL170" s="120">
        <v>15802890</v>
      </c>
      <c r="AM170" s="226"/>
    </row>
    <row r="171" spans="1:16379" ht="113.45" customHeight="1" thickBot="1" x14ac:dyDescent="0.3">
      <c r="A171" s="231" t="s">
        <v>480</v>
      </c>
      <c r="B171" s="232" t="s">
        <v>56</v>
      </c>
      <c r="C171" s="233" t="s">
        <v>253</v>
      </c>
      <c r="D171" s="233" t="s">
        <v>204</v>
      </c>
      <c r="E171" s="233" t="s">
        <v>204</v>
      </c>
      <c r="F171" s="233" t="s">
        <v>56</v>
      </c>
      <c r="G171" s="233" t="s">
        <v>254</v>
      </c>
      <c r="H171" s="233" t="s">
        <v>56</v>
      </c>
      <c r="I171" s="233" t="s">
        <v>56</v>
      </c>
      <c r="J171" s="233" t="s">
        <v>56</v>
      </c>
      <c r="K171" s="233" t="s">
        <v>56</v>
      </c>
      <c r="L171" s="233" t="s">
        <v>56</v>
      </c>
      <c r="M171" s="233" t="s">
        <v>57</v>
      </c>
      <c r="N171" s="233" t="s">
        <v>48</v>
      </c>
      <c r="O171" s="234">
        <f>20721499-70000</f>
        <v>20651499</v>
      </c>
      <c r="P171" s="233" t="s">
        <v>56</v>
      </c>
      <c r="Q171" s="233" t="s">
        <v>56</v>
      </c>
      <c r="R171" s="233" t="s">
        <v>56</v>
      </c>
      <c r="S171" s="233" t="s">
        <v>56</v>
      </c>
      <c r="T171" s="233" t="s">
        <v>113</v>
      </c>
      <c r="U171" s="233">
        <v>3846666</v>
      </c>
      <c r="V171" s="233" t="s">
        <v>168</v>
      </c>
      <c r="W171" s="233" t="s">
        <v>255</v>
      </c>
      <c r="X171" s="233" t="s">
        <v>56</v>
      </c>
      <c r="Y171" s="235"/>
      <c r="Z171" s="235">
        <v>3126962</v>
      </c>
      <c r="AA171" s="235"/>
      <c r="AB171" s="235">
        <f t="shared" si="8"/>
        <v>23778461</v>
      </c>
      <c r="AC171" s="180" t="s">
        <v>656</v>
      </c>
      <c r="AD171" s="181">
        <f>16312000+385461+7081000</f>
        <v>23778461</v>
      </c>
      <c r="AE171" s="182">
        <f t="shared" si="7"/>
        <v>0</v>
      </c>
      <c r="AF171" s="183" t="s">
        <v>657</v>
      </c>
      <c r="AG171" s="183" t="s">
        <v>658</v>
      </c>
      <c r="AH171" s="181">
        <f>16312000+385461+7081000</f>
        <v>23778461</v>
      </c>
      <c r="AI171" s="181">
        <f t="shared" si="6"/>
        <v>0</v>
      </c>
      <c r="AJ171" s="183" t="s">
        <v>529</v>
      </c>
      <c r="AK171" s="183" t="s">
        <v>618</v>
      </c>
      <c r="AL171" s="181">
        <f>16312000+385461+7081000</f>
        <v>23778461</v>
      </c>
      <c r="AM171" s="236" t="s">
        <v>655</v>
      </c>
    </row>
    <row r="172" spans="1:16379" hidden="1" x14ac:dyDescent="0.25">
      <c r="Y172" s="128"/>
      <c r="Z172" s="128"/>
      <c r="AA172" s="128"/>
    </row>
    <row r="173" spans="1:16379" ht="32.25" customHeight="1" x14ac:dyDescent="0.25">
      <c r="A173" s="105"/>
      <c r="B173" s="105"/>
      <c r="C173" s="105"/>
      <c r="G173" s="105"/>
      <c r="N173" s="105"/>
      <c r="Y173" s="130"/>
      <c r="Z173" s="130"/>
      <c r="AA173" s="130"/>
      <c r="AB173" s="125"/>
      <c r="AD173" s="132"/>
      <c r="AM173" s="105"/>
    </row>
    <row r="174" spans="1:16379" ht="35.25" customHeight="1" x14ac:dyDescent="0.25">
      <c r="A174" s="105"/>
      <c r="B174" s="105"/>
      <c r="C174" s="105"/>
      <c r="G174" s="105"/>
      <c r="N174" s="105"/>
      <c r="Y174" s="130"/>
      <c r="Z174" s="130"/>
      <c r="AA174" s="130"/>
      <c r="AB174" s="130"/>
      <c r="AC174" s="132"/>
      <c r="AD174" s="132"/>
      <c r="AE174" s="132"/>
      <c r="AF174" s="132"/>
      <c r="AG174" s="132"/>
      <c r="AH174" s="132"/>
      <c r="AI174" s="132"/>
      <c r="AJ174" s="132"/>
      <c r="AK174" s="132"/>
      <c r="AL174" s="132"/>
      <c r="AM174" s="132"/>
      <c r="AN174" s="132">
        <f t="shared" ref="AN174:CK174" si="9">SUBTOTAL(9,AN64:AN65)</f>
        <v>0</v>
      </c>
      <c r="AO174" s="132">
        <f t="shared" si="9"/>
        <v>0</v>
      </c>
      <c r="AP174" s="132">
        <f t="shared" si="9"/>
        <v>0</v>
      </c>
      <c r="AQ174" s="132">
        <f t="shared" si="9"/>
        <v>0</v>
      </c>
      <c r="AR174" s="132">
        <f t="shared" si="9"/>
        <v>0</v>
      </c>
      <c r="AS174" s="132">
        <f t="shared" si="9"/>
        <v>0</v>
      </c>
      <c r="AT174" s="132">
        <f t="shared" si="9"/>
        <v>0</v>
      </c>
      <c r="AU174" s="132">
        <f t="shared" si="9"/>
        <v>0</v>
      </c>
      <c r="AV174" s="132">
        <f t="shared" si="9"/>
        <v>0</v>
      </c>
      <c r="AW174" s="132">
        <f t="shared" si="9"/>
        <v>0</v>
      </c>
      <c r="AX174" s="132">
        <f t="shared" si="9"/>
        <v>0</v>
      </c>
      <c r="AY174" s="132">
        <f t="shared" si="9"/>
        <v>0</v>
      </c>
      <c r="AZ174" s="132">
        <f t="shared" si="9"/>
        <v>0</v>
      </c>
      <c r="BA174" s="132">
        <f t="shared" si="9"/>
        <v>0</v>
      </c>
      <c r="BB174" s="132">
        <f t="shared" si="9"/>
        <v>0</v>
      </c>
      <c r="BC174" s="132">
        <f t="shared" si="9"/>
        <v>0</v>
      </c>
      <c r="BD174" s="132">
        <f t="shared" si="9"/>
        <v>0</v>
      </c>
      <c r="BE174" s="132">
        <f t="shared" si="9"/>
        <v>0</v>
      </c>
      <c r="BF174" s="132">
        <f t="shared" si="9"/>
        <v>0</v>
      </c>
      <c r="BG174" s="132">
        <f t="shared" si="9"/>
        <v>0</v>
      </c>
      <c r="BH174" s="132">
        <f t="shared" si="9"/>
        <v>0</v>
      </c>
      <c r="BI174" s="132">
        <f t="shared" si="9"/>
        <v>0</v>
      </c>
      <c r="BJ174" s="132">
        <f t="shared" si="9"/>
        <v>0</v>
      </c>
      <c r="BK174" s="132">
        <f t="shared" si="9"/>
        <v>0</v>
      </c>
      <c r="BL174" s="132">
        <f t="shared" si="9"/>
        <v>0</v>
      </c>
      <c r="BM174" s="132">
        <f t="shared" si="9"/>
        <v>0</v>
      </c>
      <c r="BN174" s="132">
        <f t="shared" si="9"/>
        <v>0</v>
      </c>
      <c r="BO174" s="132">
        <f t="shared" si="9"/>
        <v>0</v>
      </c>
      <c r="BP174" s="132">
        <f t="shared" si="9"/>
        <v>0</v>
      </c>
      <c r="BQ174" s="132">
        <f t="shared" si="9"/>
        <v>0</v>
      </c>
      <c r="BR174" s="132">
        <f t="shared" si="9"/>
        <v>0</v>
      </c>
      <c r="BS174" s="132">
        <f t="shared" si="9"/>
        <v>0</v>
      </c>
      <c r="BT174" s="132">
        <f t="shared" si="9"/>
        <v>0</v>
      </c>
      <c r="BU174" s="132">
        <f t="shared" si="9"/>
        <v>0</v>
      </c>
      <c r="BV174" s="132">
        <f t="shared" si="9"/>
        <v>0</v>
      </c>
      <c r="BW174" s="132">
        <f t="shared" si="9"/>
        <v>0</v>
      </c>
      <c r="BX174" s="132">
        <f t="shared" si="9"/>
        <v>0</v>
      </c>
      <c r="BY174" s="132">
        <f t="shared" si="9"/>
        <v>0</v>
      </c>
      <c r="BZ174" s="132">
        <f t="shared" si="9"/>
        <v>0</v>
      </c>
      <c r="CA174" s="132">
        <f t="shared" si="9"/>
        <v>0</v>
      </c>
      <c r="CB174" s="132">
        <f t="shared" si="9"/>
        <v>0</v>
      </c>
      <c r="CC174" s="132">
        <f t="shared" si="9"/>
        <v>0</v>
      </c>
      <c r="CD174" s="132">
        <f t="shared" si="9"/>
        <v>0</v>
      </c>
      <c r="CE174" s="132">
        <f t="shared" si="9"/>
        <v>0</v>
      </c>
      <c r="CF174" s="132">
        <f t="shared" si="9"/>
        <v>0</v>
      </c>
      <c r="CG174" s="132">
        <f t="shared" si="9"/>
        <v>0</v>
      </c>
      <c r="CH174" s="132">
        <f t="shared" si="9"/>
        <v>0</v>
      </c>
      <c r="CI174" s="132">
        <f t="shared" si="9"/>
        <v>0</v>
      </c>
      <c r="CJ174" s="132">
        <f t="shared" si="9"/>
        <v>0</v>
      </c>
      <c r="CK174" s="132">
        <f t="shared" si="9"/>
        <v>0</v>
      </c>
      <c r="CL174" s="132">
        <f t="shared" ref="CL174:EW174" si="10">SUBTOTAL(9,CL64:CL65)</f>
        <v>0</v>
      </c>
      <c r="CM174" s="132">
        <f t="shared" si="10"/>
        <v>0</v>
      </c>
      <c r="CN174" s="132">
        <f t="shared" si="10"/>
        <v>0</v>
      </c>
      <c r="CO174" s="132">
        <f t="shared" si="10"/>
        <v>0</v>
      </c>
      <c r="CP174" s="132">
        <f t="shared" si="10"/>
        <v>0</v>
      </c>
      <c r="CQ174" s="132">
        <f t="shared" si="10"/>
        <v>0</v>
      </c>
      <c r="CR174" s="132">
        <f t="shared" si="10"/>
        <v>0</v>
      </c>
      <c r="CS174" s="132">
        <f t="shared" si="10"/>
        <v>0</v>
      </c>
      <c r="CT174" s="132">
        <f t="shared" si="10"/>
        <v>0</v>
      </c>
      <c r="CU174" s="132">
        <f t="shared" si="10"/>
        <v>0</v>
      </c>
      <c r="CV174" s="132">
        <f t="shared" si="10"/>
        <v>0</v>
      </c>
      <c r="CW174" s="132">
        <f t="shared" si="10"/>
        <v>0</v>
      </c>
      <c r="CX174" s="132">
        <f t="shared" si="10"/>
        <v>0</v>
      </c>
      <c r="CY174" s="132">
        <f t="shared" si="10"/>
        <v>0</v>
      </c>
      <c r="CZ174" s="132">
        <f t="shared" si="10"/>
        <v>0</v>
      </c>
      <c r="DA174" s="132">
        <f t="shared" si="10"/>
        <v>0</v>
      </c>
      <c r="DB174" s="132">
        <f t="shared" si="10"/>
        <v>0</v>
      </c>
      <c r="DC174" s="132">
        <f t="shared" si="10"/>
        <v>0</v>
      </c>
      <c r="DD174" s="132">
        <f t="shared" si="10"/>
        <v>0</v>
      </c>
      <c r="DE174" s="132">
        <f t="shared" si="10"/>
        <v>0</v>
      </c>
      <c r="DF174" s="132">
        <f t="shared" si="10"/>
        <v>0</v>
      </c>
      <c r="DG174" s="132">
        <f t="shared" si="10"/>
        <v>0</v>
      </c>
      <c r="DH174" s="132">
        <f t="shared" si="10"/>
        <v>0</v>
      </c>
      <c r="DI174" s="132">
        <f t="shared" si="10"/>
        <v>0</v>
      </c>
      <c r="DJ174" s="132">
        <f t="shared" si="10"/>
        <v>0</v>
      </c>
      <c r="DK174" s="132">
        <f t="shared" si="10"/>
        <v>0</v>
      </c>
      <c r="DL174" s="132">
        <f t="shared" si="10"/>
        <v>0</v>
      </c>
      <c r="DM174" s="132">
        <f t="shared" si="10"/>
        <v>0</v>
      </c>
      <c r="DN174" s="132">
        <f t="shared" si="10"/>
        <v>0</v>
      </c>
      <c r="DO174" s="132">
        <f t="shared" si="10"/>
        <v>0</v>
      </c>
      <c r="DP174" s="132">
        <f t="shared" si="10"/>
        <v>0</v>
      </c>
      <c r="DQ174" s="132">
        <f t="shared" si="10"/>
        <v>0</v>
      </c>
      <c r="DR174" s="132">
        <f t="shared" si="10"/>
        <v>0</v>
      </c>
      <c r="DS174" s="132">
        <f t="shared" si="10"/>
        <v>0</v>
      </c>
      <c r="DT174" s="132">
        <f t="shared" si="10"/>
        <v>0</v>
      </c>
      <c r="DU174" s="132">
        <f t="shared" si="10"/>
        <v>0</v>
      </c>
      <c r="DV174" s="132">
        <f t="shared" si="10"/>
        <v>0</v>
      </c>
      <c r="DW174" s="132">
        <f t="shared" si="10"/>
        <v>0</v>
      </c>
      <c r="DX174" s="132">
        <f t="shared" si="10"/>
        <v>0</v>
      </c>
      <c r="DY174" s="132">
        <f t="shared" si="10"/>
        <v>0</v>
      </c>
      <c r="DZ174" s="132">
        <f t="shared" si="10"/>
        <v>0</v>
      </c>
      <c r="EA174" s="132">
        <f t="shared" si="10"/>
        <v>0</v>
      </c>
      <c r="EB174" s="132">
        <f t="shared" si="10"/>
        <v>0</v>
      </c>
      <c r="EC174" s="132">
        <f t="shared" si="10"/>
        <v>0</v>
      </c>
      <c r="ED174" s="132">
        <f t="shared" si="10"/>
        <v>0</v>
      </c>
      <c r="EE174" s="132">
        <f t="shared" si="10"/>
        <v>0</v>
      </c>
      <c r="EF174" s="132">
        <f t="shared" si="10"/>
        <v>0</v>
      </c>
      <c r="EG174" s="132">
        <f t="shared" si="10"/>
        <v>0</v>
      </c>
      <c r="EH174" s="132">
        <f t="shared" si="10"/>
        <v>0</v>
      </c>
      <c r="EI174" s="132">
        <f t="shared" si="10"/>
        <v>0</v>
      </c>
      <c r="EJ174" s="132">
        <f t="shared" si="10"/>
        <v>0</v>
      </c>
      <c r="EK174" s="132">
        <f t="shared" si="10"/>
        <v>0</v>
      </c>
      <c r="EL174" s="132">
        <f t="shared" si="10"/>
        <v>0</v>
      </c>
      <c r="EM174" s="132">
        <f t="shared" si="10"/>
        <v>0</v>
      </c>
      <c r="EN174" s="132">
        <f t="shared" si="10"/>
        <v>0</v>
      </c>
      <c r="EO174" s="132">
        <f t="shared" si="10"/>
        <v>0</v>
      </c>
      <c r="EP174" s="132">
        <f t="shared" si="10"/>
        <v>0</v>
      </c>
      <c r="EQ174" s="132">
        <f t="shared" si="10"/>
        <v>0</v>
      </c>
      <c r="ER174" s="132">
        <f t="shared" si="10"/>
        <v>0</v>
      </c>
      <c r="ES174" s="132">
        <f t="shared" si="10"/>
        <v>0</v>
      </c>
      <c r="ET174" s="132">
        <f t="shared" si="10"/>
        <v>0</v>
      </c>
      <c r="EU174" s="132">
        <f t="shared" si="10"/>
        <v>0</v>
      </c>
      <c r="EV174" s="132">
        <f t="shared" si="10"/>
        <v>0</v>
      </c>
      <c r="EW174" s="132">
        <f t="shared" si="10"/>
        <v>0</v>
      </c>
      <c r="EX174" s="132">
        <f t="shared" ref="EX174:HI174" si="11">SUBTOTAL(9,EX64:EX65)</f>
        <v>0</v>
      </c>
      <c r="EY174" s="132">
        <f t="shared" si="11"/>
        <v>0</v>
      </c>
      <c r="EZ174" s="132">
        <f t="shared" si="11"/>
        <v>0</v>
      </c>
      <c r="FA174" s="132">
        <f t="shared" si="11"/>
        <v>0</v>
      </c>
      <c r="FB174" s="132">
        <f t="shared" si="11"/>
        <v>0</v>
      </c>
      <c r="FC174" s="132">
        <f t="shared" si="11"/>
        <v>0</v>
      </c>
      <c r="FD174" s="132">
        <f t="shared" si="11"/>
        <v>0</v>
      </c>
      <c r="FE174" s="132">
        <f t="shared" si="11"/>
        <v>0</v>
      </c>
      <c r="FF174" s="132">
        <f t="shared" si="11"/>
        <v>0</v>
      </c>
      <c r="FG174" s="132">
        <f t="shared" si="11"/>
        <v>0</v>
      </c>
      <c r="FH174" s="132">
        <f t="shared" si="11"/>
        <v>0</v>
      </c>
      <c r="FI174" s="132">
        <f t="shared" si="11"/>
        <v>0</v>
      </c>
      <c r="FJ174" s="132">
        <f t="shared" si="11"/>
        <v>0</v>
      </c>
      <c r="FK174" s="132">
        <f t="shared" si="11"/>
        <v>0</v>
      </c>
      <c r="FL174" s="132">
        <f t="shared" si="11"/>
        <v>0</v>
      </c>
      <c r="FM174" s="132">
        <f t="shared" si="11"/>
        <v>0</v>
      </c>
      <c r="FN174" s="132">
        <f t="shared" si="11"/>
        <v>0</v>
      </c>
      <c r="FO174" s="132">
        <f t="shared" si="11"/>
        <v>0</v>
      </c>
      <c r="FP174" s="132">
        <f t="shared" si="11"/>
        <v>0</v>
      </c>
      <c r="FQ174" s="132">
        <f t="shared" si="11"/>
        <v>0</v>
      </c>
      <c r="FR174" s="132">
        <f t="shared" si="11"/>
        <v>0</v>
      </c>
      <c r="FS174" s="132">
        <f t="shared" si="11"/>
        <v>0</v>
      </c>
      <c r="FT174" s="132">
        <f t="shared" si="11"/>
        <v>0</v>
      </c>
      <c r="FU174" s="132">
        <f t="shared" si="11"/>
        <v>0</v>
      </c>
      <c r="FV174" s="132">
        <f t="shared" si="11"/>
        <v>0</v>
      </c>
      <c r="FW174" s="132">
        <f t="shared" si="11"/>
        <v>0</v>
      </c>
      <c r="FX174" s="132">
        <f t="shared" si="11"/>
        <v>0</v>
      </c>
      <c r="FY174" s="132">
        <f t="shared" si="11"/>
        <v>0</v>
      </c>
      <c r="FZ174" s="132">
        <f t="shared" si="11"/>
        <v>0</v>
      </c>
      <c r="GA174" s="132">
        <f t="shared" si="11"/>
        <v>0</v>
      </c>
      <c r="GB174" s="132">
        <f t="shared" si="11"/>
        <v>0</v>
      </c>
      <c r="GC174" s="132">
        <f t="shared" si="11"/>
        <v>0</v>
      </c>
      <c r="GD174" s="132">
        <f t="shared" si="11"/>
        <v>0</v>
      </c>
      <c r="GE174" s="132">
        <f t="shared" si="11"/>
        <v>0</v>
      </c>
      <c r="GF174" s="132">
        <f t="shared" si="11"/>
        <v>0</v>
      </c>
      <c r="GG174" s="132">
        <f t="shared" si="11"/>
        <v>0</v>
      </c>
      <c r="GH174" s="132">
        <f t="shared" si="11"/>
        <v>0</v>
      </c>
      <c r="GI174" s="132">
        <f t="shared" si="11"/>
        <v>0</v>
      </c>
      <c r="GJ174" s="132">
        <f t="shared" si="11"/>
        <v>0</v>
      </c>
      <c r="GK174" s="132">
        <f t="shared" si="11"/>
        <v>0</v>
      </c>
      <c r="GL174" s="132">
        <f t="shared" si="11"/>
        <v>0</v>
      </c>
      <c r="GM174" s="132">
        <f t="shared" si="11"/>
        <v>0</v>
      </c>
      <c r="GN174" s="132">
        <f t="shared" si="11"/>
        <v>0</v>
      </c>
      <c r="GO174" s="132">
        <f t="shared" si="11"/>
        <v>0</v>
      </c>
      <c r="GP174" s="132">
        <f t="shared" si="11"/>
        <v>0</v>
      </c>
      <c r="GQ174" s="132">
        <f t="shared" si="11"/>
        <v>0</v>
      </c>
      <c r="GR174" s="132">
        <f t="shared" si="11"/>
        <v>0</v>
      </c>
      <c r="GS174" s="132">
        <f t="shared" si="11"/>
        <v>0</v>
      </c>
      <c r="GT174" s="132">
        <f t="shared" si="11"/>
        <v>0</v>
      </c>
      <c r="GU174" s="132">
        <f t="shared" si="11"/>
        <v>0</v>
      </c>
      <c r="GV174" s="132">
        <f t="shared" si="11"/>
        <v>0</v>
      </c>
      <c r="GW174" s="132">
        <f t="shared" si="11"/>
        <v>0</v>
      </c>
      <c r="GX174" s="132">
        <f t="shared" si="11"/>
        <v>0</v>
      </c>
      <c r="GY174" s="132">
        <f t="shared" si="11"/>
        <v>0</v>
      </c>
      <c r="GZ174" s="132">
        <f t="shared" si="11"/>
        <v>0</v>
      </c>
      <c r="HA174" s="132">
        <f t="shared" si="11"/>
        <v>0</v>
      </c>
      <c r="HB174" s="132">
        <f t="shared" si="11"/>
        <v>0</v>
      </c>
      <c r="HC174" s="132">
        <f t="shared" si="11"/>
        <v>0</v>
      </c>
      <c r="HD174" s="132">
        <f t="shared" si="11"/>
        <v>0</v>
      </c>
      <c r="HE174" s="132">
        <f t="shared" si="11"/>
        <v>0</v>
      </c>
      <c r="HF174" s="132">
        <f t="shared" si="11"/>
        <v>0</v>
      </c>
      <c r="HG174" s="132">
        <f t="shared" si="11"/>
        <v>0</v>
      </c>
      <c r="HH174" s="132">
        <f t="shared" si="11"/>
        <v>0</v>
      </c>
      <c r="HI174" s="132">
        <f t="shared" si="11"/>
        <v>0</v>
      </c>
      <c r="HJ174" s="132">
        <f t="shared" ref="HJ174:JU174" si="12">SUBTOTAL(9,HJ64:HJ65)</f>
        <v>0</v>
      </c>
      <c r="HK174" s="132">
        <f t="shared" si="12"/>
        <v>0</v>
      </c>
      <c r="HL174" s="132">
        <f t="shared" si="12"/>
        <v>0</v>
      </c>
      <c r="HM174" s="132">
        <f t="shared" si="12"/>
        <v>0</v>
      </c>
      <c r="HN174" s="132">
        <f t="shared" si="12"/>
        <v>0</v>
      </c>
      <c r="HO174" s="132">
        <f t="shared" si="12"/>
        <v>0</v>
      </c>
      <c r="HP174" s="132">
        <f t="shared" si="12"/>
        <v>0</v>
      </c>
      <c r="HQ174" s="132">
        <f t="shared" si="12"/>
        <v>0</v>
      </c>
      <c r="HR174" s="132">
        <f t="shared" si="12"/>
        <v>0</v>
      </c>
      <c r="HS174" s="132">
        <f t="shared" si="12"/>
        <v>0</v>
      </c>
      <c r="HT174" s="132">
        <f t="shared" si="12"/>
        <v>0</v>
      </c>
      <c r="HU174" s="132">
        <f t="shared" si="12"/>
        <v>0</v>
      </c>
      <c r="HV174" s="132">
        <f t="shared" si="12"/>
        <v>0</v>
      </c>
      <c r="HW174" s="132">
        <f t="shared" si="12"/>
        <v>0</v>
      </c>
      <c r="HX174" s="132">
        <f t="shared" si="12"/>
        <v>0</v>
      </c>
      <c r="HY174" s="132">
        <f t="shared" si="12"/>
        <v>0</v>
      </c>
      <c r="HZ174" s="132">
        <f t="shared" si="12"/>
        <v>0</v>
      </c>
      <c r="IA174" s="132">
        <f t="shared" si="12"/>
        <v>0</v>
      </c>
      <c r="IB174" s="132">
        <f t="shared" si="12"/>
        <v>0</v>
      </c>
      <c r="IC174" s="132">
        <f t="shared" si="12"/>
        <v>0</v>
      </c>
      <c r="ID174" s="132">
        <f t="shared" si="12"/>
        <v>0</v>
      </c>
      <c r="IE174" s="132">
        <f t="shared" si="12"/>
        <v>0</v>
      </c>
      <c r="IF174" s="132">
        <f t="shared" si="12"/>
        <v>0</v>
      </c>
      <c r="IG174" s="132">
        <f t="shared" si="12"/>
        <v>0</v>
      </c>
      <c r="IH174" s="132">
        <f t="shared" si="12"/>
        <v>0</v>
      </c>
      <c r="II174" s="132">
        <f t="shared" si="12"/>
        <v>0</v>
      </c>
      <c r="IJ174" s="132">
        <f t="shared" si="12"/>
        <v>0</v>
      </c>
      <c r="IK174" s="132">
        <f t="shared" si="12"/>
        <v>0</v>
      </c>
      <c r="IL174" s="132">
        <f t="shared" si="12"/>
        <v>0</v>
      </c>
      <c r="IM174" s="132">
        <f t="shared" si="12"/>
        <v>0</v>
      </c>
      <c r="IN174" s="132">
        <f t="shared" si="12"/>
        <v>0</v>
      </c>
      <c r="IO174" s="132">
        <f t="shared" si="12"/>
        <v>0</v>
      </c>
      <c r="IP174" s="132">
        <f t="shared" si="12"/>
        <v>0</v>
      </c>
      <c r="IQ174" s="132">
        <f t="shared" si="12"/>
        <v>0</v>
      </c>
      <c r="IR174" s="132">
        <f t="shared" si="12"/>
        <v>0</v>
      </c>
      <c r="IS174" s="132">
        <f t="shared" si="12"/>
        <v>0</v>
      </c>
      <c r="IT174" s="132">
        <f t="shared" si="12"/>
        <v>0</v>
      </c>
      <c r="IU174" s="132">
        <f t="shared" si="12"/>
        <v>0</v>
      </c>
      <c r="IV174" s="132">
        <f t="shared" si="12"/>
        <v>0</v>
      </c>
      <c r="IW174" s="132">
        <f t="shared" si="12"/>
        <v>0</v>
      </c>
      <c r="IX174" s="132">
        <f t="shared" si="12"/>
        <v>0</v>
      </c>
      <c r="IY174" s="132">
        <f t="shared" si="12"/>
        <v>0</v>
      </c>
      <c r="IZ174" s="132">
        <f t="shared" si="12"/>
        <v>0</v>
      </c>
      <c r="JA174" s="132">
        <f t="shared" si="12"/>
        <v>0</v>
      </c>
      <c r="JB174" s="132">
        <f t="shared" si="12"/>
        <v>0</v>
      </c>
      <c r="JC174" s="132">
        <f t="shared" si="12"/>
        <v>0</v>
      </c>
      <c r="JD174" s="132">
        <f t="shared" si="12"/>
        <v>0</v>
      </c>
      <c r="JE174" s="132">
        <f t="shared" si="12"/>
        <v>0</v>
      </c>
      <c r="JF174" s="132">
        <f t="shared" si="12"/>
        <v>0</v>
      </c>
      <c r="JG174" s="132">
        <f t="shared" si="12"/>
        <v>0</v>
      </c>
      <c r="JH174" s="132">
        <f t="shared" si="12"/>
        <v>0</v>
      </c>
      <c r="JI174" s="132">
        <f t="shared" si="12"/>
        <v>0</v>
      </c>
      <c r="JJ174" s="132">
        <f t="shared" si="12"/>
        <v>0</v>
      </c>
      <c r="JK174" s="132">
        <f t="shared" si="12"/>
        <v>0</v>
      </c>
      <c r="JL174" s="132">
        <f t="shared" si="12"/>
        <v>0</v>
      </c>
      <c r="JM174" s="132">
        <f t="shared" si="12"/>
        <v>0</v>
      </c>
      <c r="JN174" s="132">
        <f t="shared" si="12"/>
        <v>0</v>
      </c>
      <c r="JO174" s="132">
        <f t="shared" si="12"/>
        <v>0</v>
      </c>
      <c r="JP174" s="132">
        <f t="shared" si="12"/>
        <v>0</v>
      </c>
      <c r="JQ174" s="132">
        <f t="shared" si="12"/>
        <v>0</v>
      </c>
      <c r="JR174" s="132">
        <f t="shared" si="12"/>
        <v>0</v>
      </c>
      <c r="JS174" s="132">
        <f t="shared" si="12"/>
        <v>0</v>
      </c>
      <c r="JT174" s="132">
        <f t="shared" si="12"/>
        <v>0</v>
      </c>
      <c r="JU174" s="132">
        <f t="shared" si="12"/>
        <v>0</v>
      </c>
      <c r="JV174" s="132">
        <f t="shared" ref="JV174:MG174" si="13">SUBTOTAL(9,JV64:JV65)</f>
        <v>0</v>
      </c>
      <c r="JW174" s="132">
        <f t="shared" si="13"/>
        <v>0</v>
      </c>
      <c r="JX174" s="132">
        <f t="shared" si="13"/>
        <v>0</v>
      </c>
      <c r="JY174" s="132">
        <f t="shared" si="13"/>
        <v>0</v>
      </c>
      <c r="JZ174" s="132">
        <f t="shared" si="13"/>
        <v>0</v>
      </c>
      <c r="KA174" s="132">
        <f t="shared" si="13"/>
        <v>0</v>
      </c>
      <c r="KB174" s="132">
        <f t="shared" si="13"/>
        <v>0</v>
      </c>
      <c r="KC174" s="132">
        <f t="shared" si="13"/>
        <v>0</v>
      </c>
      <c r="KD174" s="132">
        <f t="shared" si="13"/>
        <v>0</v>
      </c>
      <c r="KE174" s="132">
        <f t="shared" si="13"/>
        <v>0</v>
      </c>
      <c r="KF174" s="132">
        <f t="shared" si="13"/>
        <v>0</v>
      </c>
      <c r="KG174" s="132">
        <f t="shared" si="13"/>
        <v>0</v>
      </c>
      <c r="KH174" s="132">
        <f t="shared" si="13"/>
        <v>0</v>
      </c>
      <c r="KI174" s="132">
        <f t="shared" si="13"/>
        <v>0</v>
      </c>
      <c r="KJ174" s="132">
        <f t="shared" si="13"/>
        <v>0</v>
      </c>
      <c r="KK174" s="132">
        <f t="shared" si="13"/>
        <v>0</v>
      </c>
      <c r="KL174" s="132">
        <f t="shared" si="13"/>
        <v>0</v>
      </c>
      <c r="KM174" s="132">
        <f t="shared" si="13"/>
        <v>0</v>
      </c>
      <c r="KN174" s="132">
        <f t="shared" si="13"/>
        <v>0</v>
      </c>
      <c r="KO174" s="132">
        <f t="shared" si="13"/>
        <v>0</v>
      </c>
      <c r="KP174" s="132">
        <f t="shared" si="13"/>
        <v>0</v>
      </c>
      <c r="KQ174" s="132">
        <f t="shared" si="13"/>
        <v>0</v>
      </c>
      <c r="KR174" s="132">
        <f t="shared" si="13"/>
        <v>0</v>
      </c>
      <c r="KS174" s="132">
        <f t="shared" si="13"/>
        <v>0</v>
      </c>
      <c r="KT174" s="132">
        <f t="shared" si="13"/>
        <v>0</v>
      </c>
      <c r="KU174" s="132">
        <f t="shared" si="13"/>
        <v>0</v>
      </c>
      <c r="KV174" s="132">
        <f t="shared" si="13"/>
        <v>0</v>
      </c>
      <c r="KW174" s="132">
        <f t="shared" si="13"/>
        <v>0</v>
      </c>
      <c r="KX174" s="132">
        <f t="shared" si="13"/>
        <v>0</v>
      </c>
      <c r="KY174" s="132">
        <f t="shared" si="13"/>
        <v>0</v>
      </c>
      <c r="KZ174" s="132">
        <f t="shared" si="13"/>
        <v>0</v>
      </c>
      <c r="LA174" s="132">
        <f t="shared" si="13"/>
        <v>0</v>
      </c>
      <c r="LB174" s="132">
        <f t="shared" si="13"/>
        <v>0</v>
      </c>
      <c r="LC174" s="132">
        <f t="shared" si="13"/>
        <v>0</v>
      </c>
      <c r="LD174" s="132">
        <f t="shared" si="13"/>
        <v>0</v>
      </c>
      <c r="LE174" s="132">
        <f t="shared" si="13"/>
        <v>0</v>
      </c>
      <c r="LF174" s="132">
        <f t="shared" si="13"/>
        <v>0</v>
      </c>
      <c r="LG174" s="132">
        <f t="shared" si="13"/>
        <v>0</v>
      </c>
      <c r="LH174" s="132">
        <f t="shared" si="13"/>
        <v>0</v>
      </c>
      <c r="LI174" s="132">
        <f t="shared" si="13"/>
        <v>0</v>
      </c>
      <c r="LJ174" s="132">
        <f t="shared" si="13"/>
        <v>0</v>
      </c>
      <c r="LK174" s="132">
        <f t="shared" si="13"/>
        <v>0</v>
      </c>
      <c r="LL174" s="132">
        <f t="shared" si="13"/>
        <v>0</v>
      </c>
      <c r="LM174" s="132">
        <f t="shared" si="13"/>
        <v>0</v>
      </c>
      <c r="LN174" s="132">
        <f t="shared" si="13"/>
        <v>0</v>
      </c>
      <c r="LO174" s="132">
        <f t="shared" si="13"/>
        <v>0</v>
      </c>
      <c r="LP174" s="132">
        <f t="shared" si="13"/>
        <v>0</v>
      </c>
      <c r="LQ174" s="132">
        <f t="shared" si="13"/>
        <v>0</v>
      </c>
      <c r="LR174" s="132">
        <f t="shared" si="13"/>
        <v>0</v>
      </c>
      <c r="LS174" s="132">
        <f t="shared" si="13"/>
        <v>0</v>
      </c>
      <c r="LT174" s="132">
        <f t="shared" si="13"/>
        <v>0</v>
      </c>
      <c r="LU174" s="132">
        <f t="shared" si="13"/>
        <v>0</v>
      </c>
      <c r="LV174" s="132">
        <f t="shared" si="13"/>
        <v>0</v>
      </c>
      <c r="LW174" s="132">
        <f t="shared" si="13"/>
        <v>0</v>
      </c>
      <c r="LX174" s="132">
        <f t="shared" si="13"/>
        <v>0</v>
      </c>
      <c r="LY174" s="132">
        <f t="shared" si="13"/>
        <v>0</v>
      </c>
      <c r="LZ174" s="132">
        <f t="shared" si="13"/>
        <v>0</v>
      </c>
      <c r="MA174" s="132">
        <f t="shared" si="13"/>
        <v>0</v>
      </c>
      <c r="MB174" s="132">
        <f t="shared" si="13"/>
        <v>0</v>
      </c>
      <c r="MC174" s="132">
        <f t="shared" si="13"/>
        <v>0</v>
      </c>
      <c r="MD174" s="132">
        <f t="shared" si="13"/>
        <v>0</v>
      </c>
      <c r="ME174" s="132">
        <f t="shared" si="13"/>
        <v>0</v>
      </c>
      <c r="MF174" s="132">
        <f t="shared" si="13"/>
        <v>0</v>
      </c>
      <c r="MG174" s="132">
        <f t="shared" si="13"/>
        <v>0</v>
      </c>
      <c r="MH174" s="132">
        <f t="shared" ref="MH174:OS174" si="14">SUBTOTAL(9,MH64:MH65)</f>
        <v>0</v>
      </c>
      <c r="MI174" s="132">
        <f t="shared" si="14"/>
        <v>0</v>
      </c>
      <c r="MJ174" s="132">
        <f t="shared" si="14"/>
        <v>0</v>
      </c>
      <c r="MK174" s="132">
        <f t="shared" si="14"/>
        <v>0</v>
      </c>
      <c r="ML174" s="132">
        <f t="shared" si="14"/>
        <v>0</v>
      </c>
      <c r="MM174" s="132">
        <f t="shared" si="14"/>
        <v>0</v>
      </c>
      <c r="MN174" s="132">
        <f t="shared" si="14"/>
        <v>0</v>
      </c>
      <c r="MO174" s="132">
        <f t="shared" si="14"/>
        <v>0</v>
      </c>
      <c r="MP174" s="132">
        <f t="shared" si="14"/>
        <v>0</v>
      </c>
      <c r="MQ174" s="132">
        <f t="shared" si="14"/>
        <v>0</v>
      </c>
      <c r="MR174" s="132">
        <f t="shared" si="14"/>
        <v>0</v>
      </c>
      <c r="MS174" s="132">
        <f t="shared" si="14"/>
        <v>0</v>
      </c>
      <c r="MT174" s="132">
        <f t="shared" si="14"/>
        <v>0</v>
      </c>
      <c r="MU174" s="132">
        <f t="shared" si="14"/>
        <v>0</v>
      </c>
      <c r="MV174" s="132">
        <f t="shared" si="14"/>
        <v>0</v>
      </c>
      <c r="MW174" s="132">
        <f t="shared" si="14"/>
        <v>0</v>
      </c>
      <c r="MX174" s="132">
        <f t="shared" si="14"/>
        <v>0</v>
      </c>
      <c r="MY174" s="132">
        <f t="shared" si="14"/>
        <v>0</v>
      </c>
      <c r="MZ174" s="132">
        <f t="shared" si="14"/>
        <v>0</v>
      </c>
      <c r="NA174" s="132">
        <f t="shared" si="14"/>
        <v>0</v>
      </c>
      <c r="NB174" s="132">
        <f t="shared" si="14"/>
        <v>0</v>
      </c>
      <c r="NC174" s="132">
        <f t="shared" si="14"/>
        <v>0</v>
      </c>
      <c r="ND174" s="132">
        <f t="shared" si="14"/>
        <v>0</v>
      </c>
      <c r="NE174" s="132">
        <f t="shared" si="14"/>
        <v>0</v>
      </c>
      <c r="NF174" s="132">
        <f t="shared" si="14"/>
        <v>0</v>
      </c>
      <c r="NG174" s="132">
        <f t="shared" si="14"/>
        <v>0</v>
      </c>
      <c r="NH174" s="132">
        <f t="shared" si="14"/>
        <v>0</v>
      </c>
      <c r="NI174" s="132">
        <f t="shared" si="14"/>
        <v>0</v>
      </c>
      <c r="NJ174" s="132">
        <f t="shared" si="14"/>
        <v>0</v>
      </c>
      <c r="NK174" s="132">
        <f t="shared" si="14"/>
        <v>0</v>
      </c>
      <c r="NL174" s="132">
        <f t="shared" si="14"/>
        <v>0</v>
      </c>
      <c r="NM174" s="132">
        <f t="shared" si="14"/>
        <v>0</v>
      </c>
      <c r="NN174" s="132">
        <f t="shared" si="14"/>
        <v>0</v>
      </c>
      <c r="NO174" s="132">
        <f t="shared" si="14"/>
        <v>0</v>
      </c>
      <c r="NP174" s="132">
        <f t="shared" si="14"/>
        <v>0</v>
      </c>
      <c r="NQ174" s="132">
        <f t="shared" si="14"/>
        <v>0</v>
      </c>
      <c r="NR174" s="132">
        <f t="shared" si="14"/>
        <v>0</v>
      </c>
      <c r="NS174" s="132">
        <f t="shared" si="14"/>
        <v>0</v>
      </c>
      <c r="NT174" s="132">
        <f t="shared" si="14"/>
        <v>0</v>
      </c>
      <c r="NU174" s="132">
        <f t="shared" si="14"/>
        <v>0</v>
      </c>
      <c r="NV174" s="132">
        <f t="shared" si="14"/>
        <v>0</v>
      </c>
      <c r="NW174" s="132">
        <f t="shared" si="14"/>
        <v>0</v>
      </c>
      <c r="NX174" s="132">
        <f t="shared" si="14"/>
        <v>0</v>
      </c>
      <c r="NY174" s="132">
        <f t="shared" si="14"/>
        <v>0</v>
      </c>
      <c r="NZ174" s="132">
        <f t="shared" si="14"/>
        <v>0</v>
      </c>
      <c r="OA174" s="132">
        <f t="shared" si="14"/>
        <v>0</v>
      </c>
      <c r="OB174" s="132">
        <f t="shared" si="14"/>
        <v>0</v>
      </c>
      <c r="OC174" s="132">
        <f t="shared" si="14"/>
        <v>0</v>
      </c>
      <c r="OD174" s="132">
        <f t="shared" si="14"/>
        <v>0</v>
      </c>
      <c r="OE174" s="132">
        <f t="shared" si="14"/>
        <v>0</v>
      </c>
      <c r="OF174" s="132">
        <f t="shared" si="14"/>
        <v>0</v>
      </c>
      <c r="OG174" s="132">
        <f t="shared" si="14"/>
        <v>0</v>
      </c>
      <c r="OH174" s="132">
        <f t="shared" si="14"/>
        <v>0</v>
      </c>
      <c r="OI174" s="132">
        <f t="shared" si="14"/>
        <v>0</v>
      </c>
      <c r="OJ174" s="132">
        <f t="shared" si="14"/>
        <v>0</v>
      </c>
      <c r="OK174" s="132">
        <f t="shared" si="14"/>
        <v>0</v>
      </c>
      <c r="OL174" s="132">
        <f t="shared" si="14"/>
        <v>0</v>
      </c>
      <c r="OM174" s="132">
        <f t="shared" si="14"/>
        <v>0</v>
      </c>
      <c r="ON174" s="132">
        <f t="shared" si="14"/>
        <v>0</v>
      </c>
      <c r="OO174" s="132">
        <f t="shared" si="14"/>
        <v>0</v>
      </c>
      <c r="OP174" s="132">
        <f t="shared" si="14"/>
        <v>0</v>
      </c>
      <c r="OQ174" s="132">
        <f t="shared" si="14"/>
        <v>0</v>
      </c>
      <c r="OR174" s="132">
        <f t="shared" si="14"/>
        <v>0</v>
      </c>
      <c r="OS174" s="132">
        <f t="shared" si="14"/>
        <v>0</v>
      </c>
      <c r="OT174" s="132">
        <f t="shared" ref="OT174:RE174" si="15">SUBTOTAL(9,OT64:OT65)</f>
        <v>0</v>
      </c>
      <c r="OU174" s="132">
        <f t="shared" si="15"/>
        <v>0</v>
      </c>
      <c r="OV174" s="132">
        <f t="shared" si="15"/>
        <v>0</v>
      </c>
      <c r="OW174" s="132">
        <f t="shared" si="15"/>
        <v>0</v>
      </c>
      <c r="OX174" s="132">
        <f t="shared" si="15"/>
        <v>0</v>
      </c>
      <c r="OY174" s="132">
        <f t="shared" si="15"/>
        <v>0</v>
      </c>
      <c r="OZ174" s="132">
        <f t="shared" si="15"/>
        <v>0</v>
      </c>
      <c r="PA174" s="132">
        <f t="shared" si="15"/>
        <v>0</v>
      </c>
      <c r="PB174" s="132">
        <f t="shared" si="15"/>
        <v>0</v>
      </c>
      <c r="PC174" s="132">
        <f t="shared" si="15"/>
        <v>0</v>
      </c>
      <c r="PD174" s="132">
        <f t="shared" si="15"/>
        <v>0</v>
      </c>
      <c r="PE174" s="132">
        <f t="shared" si="15"/>
        <v>0</v>
      </c>
      <c r="PF174" s="132">
        <f t="shared" si="15"/>
        <v>0</v>
      </c>
      <c r="PG174" s="132">
        <f t="shared" si="15"/>
        <v>0</v>
      </c>
      <c r="PH174" s="132">
        <f t="shared" si="15"/>
        <v>0</v>
      </c>
      <c r="PI174" s="132">
        <f t="shared" si="15"/>
        <v>0</v>
      </c>
      <c r="PJ174" s="132">
        <f t="shared" si="15"/>
        <v>0</v>
      </c>
      <c r="PK174" s="132">
        <f t="shared" si="15"/>
        <v>0</v>
      </c>
      <c r="PL174" s="132">
        <f t="shared" si="15"/>
        <v>0</v>
      </c>
      <c r="PM174" s="132">
        <f t="shared" si="15"/>
        <v>0</v>
      </c>
      <c r="PN174" s="132">
        <f t="shared" si="15"/>
        <v>0</v>
      </c>
      <c r="PO174" s="132">
        <f t="shared" si="15"/>
        <v>0</v>
      </c>
      <c r="PP174" s="132">
        <f t="shared" si="15"/>
        <v>0</v>
      </c>
      <c r="PQ174" s="132">
        <f t="shared" si="15"/>
        <v>0</v>
      </c>
      <c r="PR174" s="132">
        <f t="shared" si="15"/>
        <v>0</v>
      </c>
      <c r="PS174" s="132">
        <f t="shared" si="15"/>
        <v>0</v>
      </c>
      <c r="PT174" s="132">
        <f t="shared" si="15"/>
        <v>0</v>
      </c>
      <c r="PU174" s="132">
        <f t="shared" si="15"/>
        <v>0</v>
      </c>
      <c r="PV174" s="132">
        <f t="shared" si="15"/>
        <v>0</v>
      </c>
      <c r="PW174" s="132">
        <f t="shared" si="15"/>
        <v>0</v>
      </c>
      <c r="PX174" s="132">
        <f t="shared" si="15"/>
        <v>0</v>
      </c>
      <c r="PY174" s="132">
        <f t="shared" si="15"/>
        <v>0</v>
      </c>
      <c r="PZ174" s="132">
        <f t="shared" si="15"/>
        <v>0</v>
      </c>
      <c r="QA174" s="132">
        <f t="shared" si="15"/>
        <v>0</v>
      </c>
      <c r="QB174" s="132">
        <f t="shared" si="15"/>
        <v>0</v>
      </c>
      <c r="QC174" s="132">
        <f t="shared" si="15"/>
        <v>0</v>
      </c>
      <c r="QD174" s="132">
        <f t="shared" si="15"/>
        <v>0</v>
      </c>
      <c r="QE174" s="132">
        <f t="shared" si="15"/>
        <v>0</v>
      </c>
      <c r="QF174" s="132">
        <f t="shared" si="15"/>
        <v>0</v>
      </c>
      <c r="QG174" s="132">
        <f t="shared" si="15"/>
        <v>0</v>
      </c>
      <c r="QH174" s="132">
        <f t="shared" si="15"/>
        <v>0</v>
      </c>
      <c r="QI174" s="132">
        <f t="shared" si="15"/>
        <v>0</v>
      </c>
      <c r="QJ174" s="132">
        <f t="shared" si="15"/>
        <v>0</v>
      </c>
      <c r="QK174" s="132">
        <f t="shared" si="15"/>
        <v>0</v>
      </c>
      <c r="QL174" s="132">
        <f t="shared" si="15"/>
        <v>0</v>
      </c>
      <c r="QM174" s="132">
        <f t="shared" si="15"/>
        <v>0</v>
      </c>
      <c r="QN174" s="132">
        <f t="shared" si="15"/>
        <v>0</v>
      </c>
      <c r="QO174" s="132">
        <f t="shared" si="15"/>
        <v>0</v>
      </c>
      <c r="QP174" s="132">
        <f t="shared" si="15"/>
        <v>0</v>
      </c>
      <c r="QQ174" s="132">
        <f t="shared" si="15"/>
        <v>0</v>
      </c>
      <c r="QR174" s="132">
        <f t="shared" si="15"/>
        <v>0</v>
      </c>
      <c r="QS174" s="132">
        <f t="shared" si="15"/>
        <v>0</v>
      </c>
      <c r="QT174" s="132">
        <f t="shared" si="15"/>
        <v>0</v>
      </c>
      <c r="QU174" s="132">
        <f t="shared" si="15"/>
        <v>0</v>
      </c>
      <c r="QV174" s="132">
        <f t="shared" si="15"/>
        <v>0</v>
      </c>
      <c r="QW174" s="132">
        <f t="shared" si="15"/>
        <v>0</v>
      </c>
      <c r="QX174" s="132">
        <f t="shared" si="15"/>
        <v>0</v>
      </c>
      <c r="QY174" s="132">
        <f t="shared" si="15"/>
        <v>0</v>
      </c>
      <c r="QZ174" s="132">
        <f t="shared" si="15"/>
        <v>0</v>
      </c>
      <c r="RA174" s="132">
        <f t="shared" si="15"/>
        <v>0</v>
      </c>
      <c r="RB174" s="132">
        <f t="shared" si="15"/>
        <v>0</v>
      </c>
      <c r="RC174" s="132">
        <f t="shared" si="15"/>
        <v>0</v>
      </c>
      <c r="RD174" s="132">
        <f t="shared" si="15"/>
        <v>0</v>
      </c>
      <c r="RE174" s="132">
        <f t="shared" si="15"/>
        <v>0</v>
      </c>
      <c r="RF174" s="132">
        <f t="shared" ref="RF174:TQ174" si="16">SUBTOTAL(9,RF64:RF65)</f>
        <v>0</v>
      </c>
      <c r="RG174" s="132">
        <f t="shared" si="16"/>
        <v>0</v>
      </c>
      <c r="RH174" s="132">
        <f t="shared" si="16"/>
        <v>0</v>
      </c>
      <c r="RI174" s="132">
        <f t="shared" si="16"/>
        <v>0</v>
      </c>
      <c r="RJ174" s="132">
        <f t="shared" si="16"/>
        <v>0</v>
      </c>
      <c r="RK174" s="132">
        <f t="shared" si="16"/>
        <v>0</v>
      </c>
      <c r="RL174" s="132">
        <f t="shared" si="16"/>
        <v>0</v>
      </c>
      <c r="RM174" s="132">
        <f t="shared" si="16"/>
        <v>0</v>
      </c>
      <c r="RN174" s="132">
        <f t="shared" si="16"/>
        <v>0</v>
      </c>
      <c r="RO174" s="132">
        <f t="shared" si="16"/>
        <v>0</v>
      </c>
      <c r="RP174" s="132">
        <f t="shared" si="16"/>
        <v>0</v>
      </c>
      <c r="RQ174" s="132">
        <f t="shared" si="16"/>
        <v>0</v>
      </c>
      <c r="RR174" s="132">
        <f t="shared" si="16"/>
        <v>0</v>
      </c>
      <c r="RS174" s="132">
        <f t="shared" si="16"/>
        <v>0</v>
      </c>
      <c r="RT174" s="132">
        <f t="shared" si="16"/>
        <v>0</v>
      </c>
      <c r="RU174" s="132">
        <f t="shared" si="16"/>
        <v>0</v>
      </c>
      <c r="RV174" s="132">
        <f t="shared" si="16"/>
        <v>0</v>
      </c>
      <c r="RW174" s="132">
        <f t="shared" si="16"/>
        <v>0</v>
      </c>
      <c r="RX174" s="132">
        <f t="shared" si="16"/>
        <v>0</v>
      </c>
      <c r="RY174" s="132">
        <f t="shared" si="16"/>
        <v>0</v>
      </c>
      <c r="RZ174" s="132">
        <f t="shared" si="16"/>
        <v>0</v>
      </c>
      <c r="SA174" s="132">
        <f t="shared" si="16"/>
        <v>0</v>
      </c>
      <c r="SB174" s="132">
        <f t="shared" si="16"/>
        <v>0</v>
      </c>
      <c r="SC174" s="132">
        <f t="shared" si="16"/>
        <v>0</v>
      </c>
      <c r="SD174" s="132">
        <f t="shared" si="16"/>
        <v>0</v>
      </c>
      <c r="SE174" s="132">
        <f t="shared" si="16"/>
        <v>0</v>
      </c>
      <c r="SF174" s="132">
        <f t="shared" si="16"/>
        <v>0</v>
      </c>
      <c r="SG174" s="132">
        <f t="shared" si="16"/>
        <v>0</v>
      </c>
      <c r="SH174" s="132">
        <f t="shared" si="16"/>
        <v>0</v>
      </c>
      <c r="SI174" s="132">
        <f t="shared" si="16"/>
        <v>0</v>
      </c>
      <c r="SJ174" s="132">
        <f t="shared" si="16"/>
        <v>0</v>
      </c>
      <c r="SK174" s="132">
        <f t="shared" si="16"/>
        <v>0</v>
      </c>
      <c r="SL174" s="132">
        <f t="shared" si="16"/>
        <v>0</v>
      </c>
      <c r="SM174" s="132">
        <f t="shared" si="16"/>
        <v>0</v>
      </c>
      <c r="SN174" s="132">
        <f t="shared" si="16"/>
        <v>0</v>
      </c>
      <c r="SO174" s="132">
        <f t="shared" si="16"/>
        <v>0</v>
      </c>
      <c r="SP174" s="132">
        <f t="shared" si="16"/>
        <v>0</v>
      </c>
      <c r="SQ174" s="132">
        <f t="shared" si="16"/>
        <v>0</v>
      </c>
      <c r="SR174" s="132">
        <f t="shared" si="16"/>
        <v>0</v>
      </c>
      <c r="SS174" s="132">
        <f t="shared" si="16"/>
        <v>0</v>
      </c>
      <c r="ST174" s="132">
        <f t="shared" si="16"/>
        <v>0</v>
      </c>
      <c r="SU174" s="132">
        <f t="shared" si="16"/>
        <v>0</v>
      </c>
      <c r="SV174" s="132">
        <f t="shared" si="16"/>
        <v>0</v>
      </c>
      <c r="SW174" s="132">
        <f t="shared" si="16"/>
        <v>0</v>
      </c>
      <c r="SX174" s="132">
        <f t="shared" si="16"/>
        <v>0</v>
      </c>
      <c r="SY174" s="132">
        <f t="shared" si="16"/>
        <v>0</v>
      </c>
      <c r="SZ174" s="132">
        <f t="shared" si="16"/>
        <v>0</v>
      </c>
      <c r="TA174" s="132">
        <f t="shared" si="16"/>
        <v>0</v>
      </c>
      <c r="TB174" s="132">
        <f t="shared" si="16"/>
        <v>0</v>
      </c>
      <c r="TC174" s="132">
        <f t="shared" si="16"/>
        <v>0</v>
      </c>
      <c r="TD174" s="132">
        <f t="shared" si="16"/>
        <v>0</v>
      </c>
      <c r="TE174" s="132">
        <f t="shared" si="16"/>
        <v>0</v>
      </c>
      <c r="TF174" s="132">
        <f t="shared" si="16"/>
        <v>0</v>
      </c>
      <c r="TG174" s="132">
        <f t="shared" si="16"/>
        <v>0</v>
      </c>
      <c r="TH174" s="132">
        <f t="shared" si="16"/>
        <v>0</v>
      </c>
      <c r="TI174" s="132">
        <f t="shared" si="16"/>
        <v>0</v>
      </c>
      <c r="TJ174" s="132">
        <f t="shared" si="16"/>
        <v>0</v>
      </c>
      <c r="TK174" s="132">
        <f t="shared" si="16"/>
        <v>0</v>
      </c>
      <c r="TL174" s="132">
        <f t="shared" si="16"/>
        <v>0</v>
      </c>
      <c r="TM174" s="132">
        <f t="shared" si="16"/>
        <v>0</v>
      </c>
      <c r="TN174" s="132">
        <f t="shared" si="16"/>
        <v>0</v>
      </c>
      <c r="TO174" s="132">
        <f t="shared" si="16"/>
        <v>0</v>
      </c>
      <c r="TP174" s="132">
        <f t="shared" si="16"/>
        <v>0</v>
      </c>
      <c r="TQ174" s="132">
        <f t="shared" si="16"/>
        <v>0</v>
      </c>
      <c r="TR174" s="132">
        <f t="shared" ref="TR174:WC174" si="17">SUBTOTAL(9,TR64:TR65)</f>
        <v>0</v>
      </c>
      <c r="TS174" s="132">
        <f t="shared" si="17"/>
        <v>0</v>
      </c>
      <c r="TT174" s="132">
        <f t="shared" si="17"/>
        <v>0</v>
      </c>
      <c r="TU174" s="132">
        <f t="shared" si="17"/>
        <v>0</v>
      </c>
      <c r="TV174" s="132">
        <f t="shared" si="17"/>
        <v>0</v>
      </c>
      <c r="TW174" s="132">
        <f t="shared" si="17"/>
        <v>0</v>
      </c>
      <c r="TX174" s="132">
        <f t="shared" si="17"/>
        <v>0</v>
      </c>
      <c r="TY174" s="132">
        <f t="shared" si="17"/>
        <v>0</v>
      </c>
      <c r="TZ174" s="132">
        <f t="shared" si="17"/>
        <v>0</v>
      </c>
      <c r="UA174" s="132">
        <f t="shared" si="17"/>
        <v>0</v>
      </c>
      <c r="UB174" s="132">
        <f t="shared" si="17"/>
        <v>0</v>
      </c>
      <c r="UC174" s="132">
        <f t="shared" si="17"/>
        <v>0</v>
      </c>
      <c r="UD174" s="132">
        <f t="shared" si="17"/>
        <v>0</v>
      </c>
      <c r="UE174" s="132">
        <f t="shared" si="17"/>
        <v>0</v>
      </c>
      <c r="UF174" s="132">
        <f t="shared" si="17"/>
        <v>0</v>
      </c>
      <c r="UG174" s="132">
        <f t="shared" si="17"/>
        <v>0</v>
      </c>
      <c r="UH174" s="132">
        <f t="shared" si="17"/>
        <v>0</v>
      </c>
      <c r="UI174" s="132">
        <f t="shared" si="17"/>
        <v>0</v>
      </c>
      <c r="UJ174" s="132">
        <f t="shared" si="17"/>
        <v>0</v>
      </c>
      <c r="UK174" s="132">
        <f t="shared" si="17"/>
        <v>0</v>
      </c>
      <c r="UL174" s="132">
        <f t="shared" si="17"/>
        <v>0</v>
      </c>
      <c r="UM174" s="132">
        <f t="shared" si="17"/>
        <v>0</v>
      </c>
      <c r="UN174" s="132">
        <f t="shared" si="17"/>
        <v>0</v>
      </c>
      <c r="UO174" s="132">
        <f t="shared" si="17"/>
        <v>0</v>
      </c>
      <c r="UP174" s="132">
        <f t="shared" si="17"/>
        <v>0</v>
      </c>
      <c r="UQ174" s="132">
        <f t="shared" si="17"/>
        <v>0</v>
      </c>
      <c r="UR174" s="132">
        <f t="shared" si="17"/>
        <v>0</v>
      </c>
      <c r="US174" s="132">
        <f t="shared" si="17"/>
        <v>0</v>
      </c>
      <c r="UT174" s="132">
        <f t="shared" si="17"/>
        <v>0</v>
      </c>
      <c r="UU174" s="132">
        <f t="shared" si="17"/>
        <v>0</v>
      </c>
      <c r="UV174" s="132">
        <f t="shared" si="17"/>
        <v>0</v>
      </c>
      <c r="UW174" s="132">
        <f t="shared" si="17"/>
        <v>0</v>
      </c>
      <c r="UX174" s="132">
        <f t="shared" si="17"/>
        <v>0</v>
      </c>
      <c r="UY174" s="132">
        <f t="shared" si="17"/>
        <v>0</v>
      </c>
      <c r="UZ174" s="132">
        <f t="shared" si="17"/>
        <v>0</v>
      </c>
      <c r="VA174" s="132">
        <f t="shared" si="17"/>
        <v>0</v>
      </c>
      <c r="VB174" s="132">
        <f t="shared" si="17"/>
        <v>0</v>
      </c>
      <c r="VC174" s="132">
        <f t="shared" si="17"/>
        <v>0</v>
      </c>
      <c r="VD174" s="132">
        <f t="shared" si="17"/>
        <v>0</v>
      </c>
      <c r="VE174" s="132">
        <f t="shared" si="17"/>
        <v>0</v>
      </c>
      <c r="VF174" s="132">
        <f t="shared" si="17"/>
        <v>0</v>
      </c>
      <c r="VG174" s="132">
        <f t="shared" si="17"/>
        <v>0</v>
      </c>
      <c r="VH174" s="132">
        <f t="shared" si="17"/>
        <v>0</v>
      </c>
      <c r="VI174" s="132">
        <f t="shared" si="17"/>
        <v>0</v>
      </c>
      <c r="VJ174" s="132">
        <f t="shared" si="17"/>
        <v>0</v>
      </c>
      <c r="VK174" s="132">
        <f t="shared" si="17"/>
        <v>0</v>
      </c>
      <c r="VL174" s="132">
        <f t="shared" si="17"/>
        <v>0</v>
      </c>
      <c r="VM174" s="132">
        <f t="shared" si="17"/>
        <v>0</v>
      </c>
      <c r="VN174" s="132">
        <f t="shared" si="17"/>
        <v>0</v>
      </c>
      <c r="VO174" s="132">
        <f t="shared" si="17"/>
        <v>0</v>
      </c>
      <c r="VP174" s="132">
        <f t="shared" si="17"/>
        <v>0</v>
      </c>
      <c r="VQ174" s="132">
        <f t="shared" si="17"/>
        <v>0</v>
      </c>
      <c r="VR174" s="132">
        <f t="shared" si="17"/>
        <v>0</v>
      </c>
      <c r="VS174" s="132">
        <f t="shared" si="17"/>
        <v>0</v>
      </c>
      <c r="VT174" s="132">
        <f t="shared" si="17"/>
        <v>0</v>
      </c>
      <c r="VU174" s="132">
        <f t="shared" si="17"/>
        <v>0</v>
      </c>
      <c r="VV174" s="132">
        <f t="shared" si="17"/>
        <v>0</v>
      </c>
      <c r="VW174" s="132">
        <f t="shared" si="17"/>
        <v>0</v>
      </c>
      <c r="VX174" s="132">
        <f t="shared" si="17"/>
        <v>0</v>
      </c>
      <c r="VY174" s="132">
        <f t="shared" si="17"/>
        <v>0</v>
      </c>
      <c r="VZ174" s="132">
        <f t="shared" si="17"/>
        <v>0</v>
      </c>
      <c r="WA174" s="132">
        <f t="shared" si="17"/>
        <v>0</v>
      </c>
      <c r="WB174" s="132">
        <f t="shared" si="17"/>
        <v>0</v>
      </c>
      <c r="WC174" s="132">
        <f t="shared" si="17"/>
        <v>0</v>
      </c>
      <c r="WD174" s="132">
        <f t="shared" ref="WD174:YO174" si="18">SUBTOTAL(9,WD64:WD65)</f>
        <v>0</v>
      </c>
      <c r="WE174" s="132">
        <f t="shared" si="18"/>
        <v>0</v>
      </c>
      <c r="WF174" s="132">
        <f t="shared" si="18"/>
        <v>0</v>
      </c>
      <c r="WG174" s="132">
        <f t="shared" si="18"/>
        <v>0</v>
      </c>
      <c r="WH174" s="132">
        <f t="shared" si="18"/>
        <v>0</v>
      </c>
      <c r="WI174" s="132">
        <f t="shared" si="18"/>
        <v>0</v>
      </c>
      <c r="WJ174" s="132">
        <f t="shared" si="18"/>
        <v>0</v>
      </c>
      <c r="WK174" s="132">
        <f t="shared" si="18"/>
        <v>0</v>
      </c>
      <c r="WL174" s="132">
        <f t="shared" si="18"/>
        <v>0</v>
      </c>
      <c r="WM174" s="132">
        <f t="shared" si="18"/>
        <v>0</v>
      </c>
      <c r="WN174" s="132">
        <f t="shared" si="18"/>
        <v>0</v>
      </c>
      <c r="WO174" s="132">
        <f t="shared" si="18"/>
        <v>0</v>
      </c>
      <c r="WP174" s="132">
        <f t="shared" si="18"/>
        <v>0</v>
      </c>
      <c r="WQ174" s="132">
        <f t="shared" si="18"/>
        <v>0</v>
      </c>
      <c r="WR174" s="132">
        <f t="shared" si="18"/>
        <v>0</v>
      </c>
      <c r="WS174" s="132">
        <f t="shared" si="18"/>
        <v>0</v>
      </c>
      <c r="WT174" s="132">
        <f t="shared" si="18"/>
        <v>0</v>
      </c>
      <c r="WU174" s="132">
        <f t="shared" si="18"/>
        <v>0</v>
      </c>
      <c r="WV174" s="132">
        <f t="shared" si="18"/>
        <v>0</v>
      </c>
      <c r="WW174" s="132">
        <f t="shared" si="18"/>
        <v>0</v>
      </c>
      <c r="WX174" s="132">
        <f t="shared" si="18"/>
        <v>0</v>
      </c>
      <c r="WY174" s="132">
        <f t="shared" si="18"/>
        <v>0</v>
      </c>
      <c r="WZ174" s="132">
        <f t="shared" si="18"/>
        <v>0</v>
      </c>
      <c r="XA174" s="132">
        <f t="shared" si="18"/>
        <v>0</v>
      </c>
      <c r="XB174" s="132">
        <f t="shared" si="18"/>
        <v>0</v>
      </c>
      <c r="XC174" s="132">
        <f t="shared" si="18"/>
        <v>0</v>
      </c>
      <c r="XD174" s="132">
        <f t="shared" si="18"/>
        <v>0</v>
      </c>
      <c r="XE174" s="132">
        <f t="shared" si="18"/>
        <v>0</v>
      </c>
      <c r="XF174" s="132">
        <f t="shared" si="18"/>
        <v>0</v>
      </c>
      <c r="XG174" s="132">
        <f t="shared" si="18"/>
        <v>0</v>
      </c>
      <c r="XH174" s="132">
        <f t="shared" si="18"/>
        <v>0</v>
      </c>
      <c r="XI174" s="132">
        <f t="shared" si="18"/>
        <v>0</v>
      </c>
      <c r="XJ174" s="132">
        <f t="shared" si="18"/>
        <v>0</v>
      </c>
      <c r="XK174" s="132">
        <f t="shared" si="18"/>
        <v>0</v>
      </c>
      <c r="XL174" s="132">
        <f t="shared" si="18"/>
        <v>0</v>
      </c>
      <c r="XM174" s="132">
        <f t="shared" si="18"/>
        <v>0</v>
      </c>
      <c r="XN174" s="132">
        <f t="shared" si="18"/>
        <v>0</v>
      </c>
      <c r="XO174" s="132">
        <f t="shared" si="18"/>
        <v>0</v>
      </c>
      <c r="XP174" s="132">
        <f t="shared" si="18"/>
        <v>0</v>
      </c>
      <c r="XQ174" s="132">
        <f t="shared" si="18"/>
        <v>0</v>
      </c>
      <c r="XR174" s="132">
        <f t="shared" si="18"/>
        <v>0</v>
      </c>
      <c r="XS174" s="132">
        <f t="shared" si="18"/>
        <v>0</v>
      </c>
      <c r="XT174" s="132">
        <f t="shared" si="18"/>
        <v>0</v>
      </c>
      <c r="XU174" s="132">
        <f t="shared" si="18"/>
        <v>0</v>
      </c>
      <c r="XV174" s="132">
        <f t="shared" si="18"/>
        <v>0</v>
      </c>
      <c r="XW174" s="132">
        <f t="shared" si="18"/>
        <v>0</v>
      </c>
      <c r="XX174" s="132">
        <f t="shared" si="18"/>
        <v>0</v>
      </c>
      <c r="XY174" s="132">
        <f t="shared" si="18"/>
        <v>0</v>
      </c>
      <c r="XZ174" s="132">
        <f t="shared" si="18"/>
        <v>0</v>
      </c>
      <c r="YA174" s="132">
        <f t="shared" si="18"/>
        <v>0</v>
      </c>
      <c r="YB174" s="132">
        <f t="shared" si="18"/>
        <v>0</v>
      </c>
      <c r="YC174" s="132">
        <f t="shared" si="18"/>
        <v>0</v>
      </c>
      <c r="YD174" s="132">
        <f t="shared" si="18"/>
        <v>0</v>
      </c>
      <c r="YE174" s="132">
        <f t="shared" si="18"/>
        <v>0</v>
      </c>
      <c r="YF174" s="132">
        <f t="shared" si="18"/>
        <v>0</v>
      </c>
      <c r="YG174" s="132">
        <f t="shared" si="18"/>
        <v>0</v>
      </c>
      <c r="YH174" s="132">
        <f t="shared" si="18"/>
        <v>0</v>
      </c>
      <c r="YI174" s="132">
        <f t="shared" si="18"/>
        <v>0</v>
      </c>
      <c r="YJ174" s="132">
        <f t="shared" si="18"/>
        <v>0</v>
      </c>
      <c r="YK174" s="132">
        <f t="shared" si="18"/>
        <v>0</v>
      </c>
      <c r="YL174" s="132">
        <f t="shared" si="18"/>
        <v>0</v>
      </c>
      <c r="YM174" s="132">
        <f t="shared" si="18"/>
        <v>0</v>
      </c>
      <c r="YN174" s="132">
        <f t="shared" si="18"/>
        <v>0</v>
      </c>
      <c r="YO174" s="132">
        <f t="shared" si="18"/>
        <v>0</v>
      </c>
      <c r="YP174" s="132">
        <f t="shared" ref="YP174:ABA174" si="19">SUBTOTAL(9,YP64:YP65)</f>
        <v>0</v>
      </c>
      <c r="YQ174" s="132">
        <f t="shared" si="19"/>
        <v>0</v>
      </c>
      <c r="YR174" s="132">
        <f t="shared" si="19"/>
        <v>0</v>
      </c>
      <c r="YS174" s="132">
        <f t="shared" si="19"/>
        <v>0</v>
      </c>
      <c r="YT174" s="132">
        <f t="shared" si="19"/>
        <v>0</v>
      </c>
      <c r="YU174" s="132">
        <f t="shared" si="19"/>
        <v>0</v>
      </c>
      <c r="YV174" s="132">
        <f t="shared" si="19"/>
        <v>0</v>
      </c>
      <c r="YW174" s="132">
        <f t="shared" si="19"/>
        <v>0</v>
      </c>
      <c r="YX174" s="132">
        <f t="shared" si="19"/>
        <v>0</v>
      </c>
      <c r="YY174" s="132">
        <f t="shared" si="19"/>
        <v>0</v>
      </c>
      <c r="YZ174" s="132">
        <f t="shared" si="19"/>
        <v>0</v>
      </c>
      <c r="ZA174" s="132">
        <f t="shared" si="19"/>
        <v>0</v>
      </c>
      <c r="ZB174" s="132">
        <f t="shared" si="19"/>
        <v>0</v>
      </c>
      <c r="ZC174" s="132">
        <f t="shared" si="19"/>
        <v>0</v>
      </c>
      <c r="ZD174" s="132">
        <f t="shared" si="19"/>
        <v>0</v>
      </c>
      <c r="ZE174" s="132">
        <f t="shared" si="19"/>
        <v>0</v>
      </c>
      <c r="ZF174" s="132">
        <f t="shared" si="19"/>
        <v>0</v>
      </c>
      <c r="ZG174" s="132">
        <f t="shared" si="19"/>
        <v>0</v>
      </c>
      <c r="ZH174" s="132">
        <f t="shared" si="19"/>
        <v>0</v>
      </c>
      <c r="ZI174" s="132">
        <f t="shared" si="19"/>
        <v>0</v>
      </c>
      <c r="ZJ174" s="132">
        <f t="shared" si="19"/>
        <v>0</v>
      </c>
      <c r="ZK174" s="132">
        <f t="shared" si="19"/>
        <v>0</v>
      </c>
      <c r="ZL174" s="132">
        <f t="shared" si="19"/>
        <v>0</v>
      </c>
      <c r="ZM174" s="132">
        <f t="shared" si="19"/>
        <v>0</v>
      </c>
      <c r="ZN174" s="132">
        <f t="shared" si="19"/>
        <v>0</v>
      </c>
      <c r="ZO174" s="132">
        <f t="shared" si="19"/>
        <v>0</v>
      </c>
      <c r="ZP174" s="132">
        <f t="shared" si="19"/>
        <v>0</v>
      </c>
      <c r="ZQ174" s="132">
        <f t="shared" si="19"/>
        <v>0</v>
      </c>
      <c r="ZR174" s="132">
        <f t="shared" si="19"/>
        <v>0</v>
      </c>
      <c r="ZS174" s="132">
        <f t="shared" si="19"/>
        <v>0</v>
      </c>
      <c r="ZT174" s="132">
        <f t="shared" si="19"/>
        <v>0</v>
      </c>
      <c r="ZU174" s="132">
        <f t="shared" si="19"/>
        <v>0</v>
      </c>
      <c r="ZV174" s="132">
        <f t="shared" si="19"/>
        <v>0</v>
      </c>
      <c r="ZW174" s="132">
        <f t="shared" si="19"/>
        <v>0</v>
      </c>
      <c r="ZX174" s="132">
        <f t="shared" si="19"/>
        <v>0</v>
      </c>
      <c r="ZY174" s="132">
        <f t="shared" si="19"/>
        <v>0</v>
      </c>
      <c r="ZZ174" s="132">
        <f t="shared" si="19"/>
        <v>0</v>
      </c>
      <c r="AAA174" s="132">
        <f t="shared" si="19"/>
        <v>0</v>
      </c>
      <c r="AAB174" s="132">
        <f t="shared" si="19"/>
        <v>0</v>
      </c>
      <c r="AAC174" s="132">
        <f t="shared" si="19"/>
        <v>0</v>
      </c>
      <c r="AAD174" s="132">
        <f t="shared" si="19"/>
        <v>0</v>
      </c>
      <c r="AAE174" s="132">
        <f t="shared" si="19"/>
        <v>0</v>
      </c>
      <c r="AAF174" s="132">
        <f t="shared" si="19"/>
        <v>0</v>
      </c>
      <c r="AAG174" s="132">
        <f t="shared" si="19"/>
        <v>0</v>
      </c>
      <c r="AAH174" s="132">
        <f t="shared" si="19"/>
        <v>0</v>
      </c>
      <c r="AAI174" s="132">
        <f t="shared" si="19"/>
        <v>0</v>
      </c>
      <c r="AAJ174" s="132">
        <f t="shared" si="19"/>
        <v>0</v>
      </c>
      <c r="AAK174" s="132">
        <f t="shared" si="19"/>
        <v>0</v>
      </c>
      <c r="AAL174" s="132">
        <f t="shared" si="19"/>
        <v>0</v>
      </c>
      <c r="AAM174" s="132">
        <f t="shared" si="19"/>
        <v>0</v>
      </c>
      <c r="AAN174" s="132">
        <f t="shared" si="19"/>
        <v>0</v>
      </c>
      <c r="AAO174" s="132">
        <f t="shared" si="19"/>
        <v>0</v>
      </c>
      <c r="AAP174" s="132">
        <f t="shared" si="19"/>
        <v>0</v>
      </c>
      <c r="AAQ174" s="132">
        <f t="shared" si="19"/>
        <v>0</v>
      </c>
      <c r="AAR174" s="132">
        <f t="shared" si="19"/>
        <v>0</v>
      </c>
      <c r="AAS174" s="132">
        <f t="shared" si="19"/>
        <v>0</v>
      </c>
      <c r="AAT174" s="132">
        <f t="shared" si="19"/>
        <v>0</v>
      </c>
      <c r="AAU174" s="132">
        <f t="shared" si="19"/>
        <v>0</v>
      </c>
      <c r="AAV174" s="132">
        <f t="shared" si="19"/>
        <v>0</v>
      </c>
      <c r="AAW174" s="132">
        <f t="shared" si="19"/>
        <v>0</v>
      </c>
      <c r="AAX174" s="132">
        <f t="shared" si="19"/>
        <v>0</v>
      </c>
      <c r="AAY174" s="132">
        <f t="shared" si="19"/>
        <v>0</v>
      </c>
      <c r="AAZ174" s="132">
        <f t="shared" si="19"/>
        <v>0</v>
      </c>
      <c r="ABA174" s="132">
        <f t="shared" si="19"/>
        <v>0</v>
      </c>
      <c r="ABB174" s="132">
        <f t="shared" ref="ABB174:ADM174" si="20">SUBTOTAL(9,ABB64:ABB65)</f>
        <v>0</v>
      </c>
      <c r="ABC174" s="132">
        <f t="shared" si="20"/>
        <v>0</v>
      </c>
      <c r="ABD174" s="132">
        <f t="shared" si="20"/>
        <v>0</v>
      </c>
      <c r="ABE174" s="132">
        <f t="shared" si="20"/>
        <v>0</v>
      </c>
      <c r="ABF174" s="132">
        <f t="shared" si="20"/>
        <v>0</v>
      </c>
      <c r="ABG174" s="132">
        <f t="shared" si="20"/>
        <v>0</v>
      </c>
      <c r="ABH174" s="132">
        <f t="shared" si="20"/>
        <v>0</v>
      </c>
      <c r="ABI174" s="132">
        <f t="shared" si="20"/>
        <v>0</v>
      </c>
      <c r="ABJ174" s="132">
        <f t="shared" si="20"/>
        <v>0</v>
      </c>
      <c r="ABK174" s="132">
        <f t="shared" si="20"/>
        <v>0</v>
      </c>
      <c r="ABL174" s="132">
        <f t="shared" si="20"/>
        <v>0</v>
      </c>
      <c r="ABM174" s="132">
        <f t="shared" si="20"/>
        <v>0</v>
      </c>
      <c r="ABN174" s="132">
        <f t="shared" si="20"/>
        <v>0</v>
      </c>
      <c r="ABO174" s="132">
        <f t="shared" si="20"/>
        <v>0</v>
      </c>
      <c r="ABP174" s="132">
        <f t="shared" si="20"/>
        <v>0</v>
      </c>
      <c r="ABQ174" s="132">
        <f t="shared" si="20"/>
        <v>0</v>
      </c>
      <c r="ABR174" s="132">
        <f t="shared" si="20"/>
        <v>0</v>
      </c>
      <c r="ABS174" s="132">
        <f t="shared" si="20"/>
        <v>0</v>
      </c>
      <c r="ABT174" s="132">
        <f t="shared" si="20"/>
        <v>0</v>
      </c>
      <c r="ABU174" s="132">
        <f t="shared" si="20"/>
        <v>0</v>
      </c>
      <c r="ABV174" s="132">
        <f t="shared" si="20"/>
        <v>0</v>
      </c>
      <c r="ABW174" s="132">
        <f t="shared" si="20"/>
        <v>0</v>
      </c>
      <c r="ABX174" s="132">
        <f t="shared" si="20"/>
        <v>0</v>
      </c>
      <c r="ABY174" s="132">
        <f t="shared" si="20"/>
        <v>0</v>
      </c>
      <c r="ABZ174" s="132">
        <f t="shared" si="20"/>
        <v>0</v>
      </c>
      <c r="ACA174" s="132">
        <f t="shared" si="20"/>
        <v>0</v>
      </c>
      <c r="ACB174" s="132">
        <f t="shared" si="20"/>
        <v>0</v>
      </c>
      <c r="ACC174" s="132">
        <f t="shared" si="20"/>
        <v>0</v>
      </c>
      <c r="ACD174" s="132">
        <f t="shared" si="20"/>
        <v>0</v>
      </c>
      <c r="ACE174" s="132">
        <f t="shared" si="20"/>
        <v>0</v>
      </c>
      <c r="ACF174" s="132">
        <f t="shared" si="20"/>
        <v>0</v>
      </c>
      <c r="ACG174" s="132">
        <f t="shared" si="20"/>
        <v>0</v>
      </c>
      <c r="ACH174" s="132">
        <f t="shared" si="20"/>
        <v>0</v>
      </c>
      <c r="ACI174" s="132">
        <f t="shared" si="20"/>
        <v>0</v>
      </c>
      <c r="ACJ174" s="132">
        <f t="shared" si="20"/>
        <v>0</v>
      </c>
      <c r="ACK174" s="132">
        <f t="shared" si="20"/>
        <v>0</v>
      </c>
      <c r="ACL174" s="132">
        <f t="shared" si="20"/>
        <v>0</v>
      </c>
      <c r="ACM174" s="132">
        <f t="shared" si="20"/>
        <v>0</v>
      </c>
      <c r="ACN174" s="132">
        <f t="shared" si="20"/>
        <v>0</v>
      </c>
      <c r="ACO174" s="132">
        <f t="shared" si="20"/>
        <v>0</v>
      </c>
      <c r="ACP174" s="132">
        <f t="shared" si="20"/>
        <v>0</v>
      </c>
      <c r="ACQ174" s="132">
        <f t="shared" si="20"/>
        <v>0</v>
      </c>
      <c r="ACR174" s="132">
        <f t="shared" si="20"/>
        <v>0</v>
      </c>
      <c r="ACS174" s="132">
        <f t="shared" si="20"/>
        <v>0</v>
      </c>
      <c r="ACT174" s="132">
        <f t="shared" si="20"/>
        <v>0</v>
      </c>
      <c r="ACU174" s="132">
        <f t="shared" si="20"/>
        <v>0</v>
      </c>
      <c r="ACV174" s="132">
        <f t="shared" si="20"/>
        <v>0</v>
      </c>
      <c r="ACW174" s="132">
        <f t="shared" si="20"/>
        <v>0</v>
      </c>
      <c r="ACX174" s="132">
        <f t="shared" si="20"/>
        <v>0</v>
      </c>
      <c r="ACY174" s="132">
        <f t="shared" si="20"/>
        <v>0</v>
      </c>
      <c r="ACZ174" s="132">
        <f t="shared" si="20"/>
        <v>0</v>
      </c>
      <c r="ADA174" s="132">
        <f t="shared" si="20"/>
        <v>0</v>
      </c>
      <c r="ADB174" s="132">
        <f t="shared" si="20"/>
        <v>0</v>
      </c>
      <c r="ADC174" s="132">
        <f t="shared" si="20"/>
        <v>0</v>
      </c>
      <c r="ADD174" s="132">
        <f t="shared" si="20"/>
        <v>0</v>
      </c>
      <c r="ADE174" s="132">
        <f t="shared" si="20"/>
        <v>0</v>
      </c>
      <c r="ADF174" s="132">
        <f t="shared" si="20"/>
        <v>0</v>
      </c>
      <c r="ADG174" s="132">
        <f t="shared" si="20"/>
        <v>0</v>
      </c>
      <c r="ADH174" s="132">
        <f t="shared" si="20"/>
        <v>0</v>
      </c>
      <c r="ADI174" s="132">
        <f t="shared" si="20"/>
        <v>0</v>
      </c>
      <c r="ADJ174" s="132">
        <f t="shared" si="20"/>
        <v>0</v>
      </c>
      <c r="ADK174" s="132">
        <f t="shared" si="20"/>
        <v>0</v>
      </c>
      <c r="ADL174" s="132">
        <f t="shared" si="20"/>
        <v>0</v>
      </c>
      <c r="ADM174" s="132">
        <f t="shared" si="20"/>
        <v>0</v>
      </c>
      <c r="ADN174" s="132">
        <f t="shared" ref="ADN174:AFY174" si="21">SUBTOTAL(9,ADN64:ADN65)</f>
        <v>0</v>
      </c>
      <c r="ADO174" s="132">
        <f t="shared" si="21"/>
        <v>0</v>
      </c>
      <c r="ADP174" s="132">
        <f t="shared" si="21"/>
        <v>0</v>
      </c>
      <c r="ADQ174" s="132">
        <f t="shared" si="21"/>
        <v>0</v>
      </c>
      <c r="ADR174" s="132">
        <f t="shared" si="21"/>
        <v>0</v>
      </c>
      <c r="ADS174" s="132">
        <f t="shared" si="21"/>
        <v>0</v>
      </c>
      <c r="ADT174" s="132">
        <f t="shared" si="21"/>
        <v>0</v>
      </c>
      <c r="ADU174" s="132">
        <f t="shared" si="21"/>
        <v>0</v>
      </c>
      <c r="ADV174" s="132">
        <f t="shared" si="21"/>
        <v>0</v>
      </c>
      <c r="ADW174" s="132">
        <f t="shared" si="21"/>
        <v>0</v>
      </c>
      <c r="ADX174" s="132">
        <f t="shared" si="21"/>
        <v>0</v>
      </c>
      <c r="ADY174" s="132">
        <f t="shared" si="21"/>
        <v>0</v>
      </c>
      <c r="ADZ174" s="132">
        <f t="shared" si="21"/>
        <v>0</v>
      </c>
      <c r="AEA174" s="132">
        <f t="shared" si="21"/>
        <v>0</v>
      </c>
      <c r="AEB174" s="132">
        <f t="shared" si="21"/>
        <v>0</v>
      </c>
      <c r="AEC174" s="132">
        <f t="shared" si="21"/>
        <v>0</v>
      </c>
      <c r="AED174" s="132">
        <f t="shared" si="21"/>
        <v>0</v>
      </c>
      <c r="AEE174" s="132">
        <f t="shared" si="21"/>
        <v>0</v>
      </c>
      <c r="AEF174" s="132">
        <f t="shared" si="21"/>
        <v>0</v>
      </c>
      <c r="AEG174" s="132">
        <f t="shared" si="21"/>
        <v>0</v>
      </c>
      <c r="AEH174" s="132">
        <f t="shared" si="21"/>
        <v>0</v>
      </c>
      <c r="AEI174" s="132">
        <f t="shared" si="21"/>
        <v>0</v>
      </c>
      <c r="AEJ174" s="132">
        <f t="shared" si="21"/>
        <v>0</v>
      </c>
      <c r="AEK174" s="132">
        <f t="shared" si="21"/>
        <v>0</v>
      </c>
      <c r="AEL174" s="132">
        <f t="shared" si="21"/>
        <v>0</v>
      </c>
      <c r="AEM174" s="132">
        <f t="shared" si="21"/>
        <v>0</v>
      </c>
      <c r="AEN174" s="132">
        <f t="shared" si="21"/>
        <v>0</v>
      </c>
      <c r="AEO174" s="132">
        <f t="shared" si="21"/>
        <v>0</v>
      </c>
      <c r="AEP174" s="132">
        <f t="shared" si="21"/>
        <v>0</v>
      </c>
      <c r="AEQ174" s="132">
        <f t="shared" si="21"/>
        <v>0</v>
      </c>
      <c r="AER174" s="132">
        <f t="shared" si="21"/>
        <v>0</v>
      </c>
      <c r="AES174" s="132">
        <f t="shared" si="21"/>
        <v>0</v>
      </c>
      <c r="AET174" s="132">
        <f t="shared" si="21"/>
        <v>0</v>
      </c>
      <c r="AEU174" s="132">
        <f t="shared" si="21"/>
        <v>0</v>
      </c>
      <c r="AEV174" s="132">
        <f t="shared" si="21"/>
        <v>0</v>
      </c>
      <c r="AEW174" s="132">
        <f t="shared" si="21"/>
        <v>0</v>
      </c>
      <c r="AEX174" s="132">
        <f t="shared" si="21"/>
        <v>0</v>
      </c>
      <c r="AEY174" s="132">
        <f t="shared" si="21"/>
        <v>0</v>
      </c>
      <c r="AEZ174" s="132">
        <f t="shared" si="21"/>
        <v>0</v>
      </c>
      <c r="AFA174" s="132">
        <f t="shared" si="21"/>
        <v>0</v>
      </c>
      <c r="AFB174" s="132">
        <f t="shared" si="21"/>
        <v>0</v>
      </c>
      <c r="AFC174" s="132">
        <f t="shared" si="21"/>
        <v>0</v>
      </c>
      <c r="AFD174" s="132">
        <f t="shared" si="21"/>
        <v>0</v>
      </c>
      <c r="AFE174" s="132">
        <f t="shared" si="21"/>
        <v>0</v>
      </c>
      <c r="AFF174" s="132">
        <f t="shared" si="21"/>
        <v>0</v>
      </c>
      <c r="AFG174" s="132">
        <f t="shared" si="21"/>
        <v>0</v>
      </c>
      <c r="AFH174" s="132">
        <f t="shared" si="21"/>
        <v>0</v>
      </c>
      <c r="AFI174" s="132">
        <f t="shared" si="21"/>
        <v>0</v>
      </c>
      <c r="AFJ174" s="132">
        <f t="shared" si="21"/>
        <v>0</v>
      </c>
      <c r="AFK174" s="132">
        <f t="shared" si="21"/>
        <v>0</v>
      </c>
      <c r="AFL174" s="132">
        <f t="shared" si="21"/>
        <v>0</v>
      </c>
      <c r="AFM174" s="132">
        <f t="shared" si="21"/>
        <v>0</v>
      </c>
      <c r="AFN174" s="132">
        <f t="shared" si="21"/>
        <v>0</v>
      </c>
      <c r="AFO174" s="132">
        <f t="shared" si="21"/>
        <v>0</v>
      </c>
      <c r="AFP174" s="132">
        <f t="shared" si="21"/>
        <v>0</v>
      </c>
      <c r="AFQ174" s="132">
        <f t="shared" si="21"/>
        <v>0</v>
      </c>
      <c r="AFR174" s="132">
        <f t="shared" si="21"/>
        <v>0</v>
      </c>
      <c r="AFS174" s="132">
        <f t="shared" si="21"/>
        <v>0</v>
      </c>
      <c r="AFT174" s="132">
        <f t="shared" si="21"/>
        <v>0</v>
      </c>
      <c r="AFU174" s="132">
        <f t="shared" si="21"/>
        <v>0</v>
      </c>
      <c r="AFV174" s="132">
        <f t="shared" si="21"/>
        <v>0</v>
      </c>
      <c r="AFW174" s="132">
        <f t="shared" si="21"/>
        <v>0</v>
      </c>
      <c r="AFX174" s="132">
        <f t="shared" si="21"/>
        <v>0</v>
      </c>
      <c r="AFY174" s="132">
        <f t="shared" si="21"/>
        <v>0</v>
      </c>
      <c r="AFZ174" s="132">
        <f t="shared" ref="AFZ174:AIK174" si="22">SUBTOTAL(9,AFZ64:AFZ65)</f>
        <v>0</v>
      </c>
      <c r="AGA174" s="132">
        <f t="shared" si="22"/>
        <v>0</v>
      </c>
      <c r="AGB174" s="132">
        <f t="shared" si="22"/>
        <v>0</v>
      </c>
      <c r="AGC174" s="132">
        <f t="shared" si="22"/>
        <v>0</v>
      </c>
      <c r="AGD174" s="132">
        <f t="shared" si="22"/>
        <v>0</v>
      </c>
      <c r="AGE174" s="132">
        <f t="shared" si="22"/>
        <v>0</v>
      </c>
      <c r="AGF174" s="132">
        <f t="shared" si="22"/>
        <v>0</v>
      </c>
      <c r="AGG174" s="132">
        <f t="shared" si="22"/>
        <v>0</v>
      </c>
      <c r="AGH174" s="132">
        <f t="shared" si="22"/>
        <v>0</v>
      </c>
      <c r="AGI174" s="132">
        <f t="shared" si="22"/>
        <v>0</v>
      </c>
      <c r="AGJ174" s="132">
        <f t="shared" si="22"/>
        <v>0</v>
      </c>
      <c r="AGK174" s="132">
        <f t="shared" si="22"/>
        <v>0</v>
      </c>
      <c r="AGL174" s="132">
        <f t="shared" si="22"/>
        <v>0</v>
      </c>
      <c r="AGM174" s="132">
        <f t="shared" si="22"/>
        <v>0</v>
      </c>
      <c r="AGN174" s="132">
        <f t="shared" si="22"/>
        <v>0</v>
      </c>
      <c r="AGO174" s="132">
        <f t="shared" si="22"/>
        <v>0</v>
      </c>
      <c r="AGP174" s="132">
        <f t="shared" si="22"/>
        <v>0</v>
      </c>
      <c r="AGQ174" s="132">
        <f t="shared" si="22"/>
        <v>0</v>
      </c>
      <c r="AGR174" s="132">
        <f t="shared" si="22"/>
        <v>0</v>
      </c>
      <c r="AGS174" s="132">
        <f t="shared" si="22"/>
        <v>0</v>
      </c>
      <c r="AGT174" s="132">
        <f t="shared" si="22"/>
        <v>0</v>
      </c>
      <c r="AGU174" s="132">
        <f t="shared" si="22"/>
        <v>0</v>
      </c>
      <c r="AGV174" s="132">
        <f t="shared" si="22"/>
        <v>0</v>
      </c>
      <c r="AGW174" s="132">
        <f t="shared" si="22"/>
        <v>0</v>
      </c>
      <c r="AGX174" s="132">
        <f t="shared" si="22"/>
        <v>0</v>
      </c>
      <c r="AGY174" s="132">
        <f t="shared" si="22"/>
        <v>0</v>
      </c>
      <c r="AGZ174" s="132">
        <f t="shared" si="22"/>
        <v>0</v>
      </c>
      <c r="AHA174" s="132">
        <f t="shared" si="22"/>
        <v>0</v>
      </c>
      <c r="AHB174" s="132">
        <f t="shared" si="22"/>
        <v>0</v>
      </c>
      <c r="AHC174" s="132">
        <f t="shared" si="22"/>
        <v>0</v>
      </c>
      <c r="AHD174" s="132">
        <f t="shared" si="22"/>
        <v>0</v>
      </c>
      <c r="AHE174" s="132">
        <f t="shared" si="22"/>
        <v>0</v>
      </c>
      <c r="AHF174" s="132">
        <f t="shared" si="22"/>
        <v>0</v>
      </c>
      <c r="AHG174" s="132">
        <f t="shared" si="22"/>
        <v>0</v>
      </c>
      <c r="AHH174" s="132">
        <f t="shared" si="22"/>
        <v>0</v>
      </c>
      <c r="AHI174" s="132">
        <f t="shared" si="22"/>
        <v>0</v>
      </c>
      <c r="AHJ174" s="132">
        <f t="shared" si="22"/>
        <v>0</v>
      </c>
      <c r="AHK174" s="132">
        <f t="shared" si="22"/>
        <v>0</v>
      </c>
      <c r="AHL174" s="132">
        <f t="shared" si="22"/>
        <v>0</v>
      </c>
      <c r="AHM174" s="132">
        <f t="shared" si="22"/>
        <v>0</v>
      </c>
      <c r="AHN174" s="132">
        <f t="shared" si="22"/>
        <v>0</v>
      </c>
      <c r="AHO174" s="132">
        <f t="shared" si="22"/>
        <v>0</v>
      </c>
      <c r="AHP174" s="132">
        <f t="shared" si="22"/>
        <v>0</v>
      </c>
      <c r="AHQ174" s="132">
        <f t="shared" si="22"/>
        <v>0</v>
      </c>
      <c r="AHR174" s="132">
        <f t="shared" si="22"/>
        <v>0</v>
      </c>
      <c r="AHS174" s="132">
        <f t="shared" si="22"/>
        <v>0</v>
      </c>
      <c r="AHT174" s="132">
        <f t="shared" si="22"/>
        <v>0</v>
      </c>
      <c r="AHU174" s="132">
        <f t="shared" si="22"/>
        <v>0</v>
      </c>
      <c r="AHV174" s="132">
        <f t="shared" si="22"/>
        <v>0</v>
      </c>
      <c r="AHW174" s="132">
        <f t="shared" si="22"/>
        <v>0</v>
      </c>
      <c r="AHX174" s="132">
        <f t="shared" si="22"/>
        <v>0</v>
      </c>
      <c r="AHY174" s="132">
        <f t="shared" si="22"/>
        <v>0</v>
      </c>
      <c r="AHZ174" s="132">
        <f t="shared" si="22"/>
        <v>0</v>
      </c>
      <c r="AIA174" s="132">
        <f t="shared" si="22"/>
        <v>0</v>
      </c>
      <c r="AIB174" s="132">
        <f t="shared" si="22"/>
        <v>0</v>
      </c>
      <c r="AIC174" s="132">
        <f t="shared" si="22"/>
        <v>0</v>
      </c>
      <c r="AID174" s="132">
        <f t="shared" si="22"/>
        <v>0</v>
      </c>
      <c r="AIE174" s="132">
        <f t="shared" si="22"/>
        <v>0</v>
      </c>
      <c r="AIF174" s="132">
        <f t="shared" si="22"/>
        <v>0</v>
      </c>
      <c r="AIG174" s="132">
        <f t="shared" si="22"/>
        <v>0</v>
      </c>
      <c r="AIH174" s="132">
        <f t="shared" si="22"/>
        <v>0</v>
      </c>
      <c r="AII174" s="132">
        <f t="shared" si="22"/>
        <v>0</v>
      </c>
      <c r="AIJ174" s="132">
        <f t="shared" si="22"/>
        <v>0</v>
      </c>
      <c r="AIK174" s="132">
        <f t="shared" si="22"/>
        <v>0</v>
      </c>
      <c r="AIL174" s="132">
        <f t="shared" ref="AIL174:AKW174" si="23">SUBTOTAL(9,AIL64:AIL65)</f>
        <v>0</v>
      </c>
      <c r="AIM174" s="132">
        <f t="shared" si="23"/>
        <v>0</v>
      </c>
      <c r="AIN174" s="132">
        <f t="shared" si="23"/>
        <v>0</v>
      </c>
      <c r="AIO174" s="132">
        <f t="shared" si="23"/>
        <v>0</v>
      </c>
      <c r="AIP174" s="132">
        <f t="shared" si="23"/>
        <v>0</v>
      </c>
      <c r="AIQ174" s="132">
        <f t="shared" si="23"/>
        <v>0</v>
      </c>
      <c r="AIR174" s="132">
        <f t="shared" si="23"/>
        <v>0</v>
      </c>
      <c r="AIS174" s="132">
        <f t="shared" si="23"/>
        <v>0</v>
      </c>
      <c r="AIT174" s="132">
        <f t="shared" si="23"/>
        <v>0</v>
      </c>
      <c r="AIU174" s="132">
        <f t="shared" si="23"/>
        <v>0</v>
      </c>
      <c r="AIV174" s="132">
        <f t="shared" si="23"/>
        <v>0</v>
      </c>
      <c r="AIW174" s="132">
        <f t="shared" si="23"/>
        <v>0</v>
      </c>
      <c r="AIX174" s="132">
        <f t="shared" si="23"/>
        <v>0</v>
      </c>
      <c r="AIY174" s="132">
        <f t="shared" si="23"/>
        <v>0</v>
      </c>
      <c r="AIZ174" s="132">
        <f t="shared" si="23"/>
        <v>0</v>
      </c>
      <c r="AJA174" s="132">
        <f t="shared" si="23"/>
        <v>0</v>
      </c>
      <c r="AJB174" s="132">
        <f t="shared" si="23"/>
        <v>0</v>
      </c>
      <c r="AJC174" s="132">
        <f t="shared" si="23"/>
        <v>0</v>
      </c>
      <c r="AJD174" s="132">
        <f t="shared" si="23"/>
        <v>0</v>
      </c>
      <c r="AJE174" s="132">
        <f t="shared" si="23"/>
        <v>0</v>
      </c>
      <c r="AJF174" s="132">
        <f t="shared" si="23"/>
        <v>0</v>
      </c>
      <c r="AJG174" s="132">
        <f t="shared" si="23"/>
        <v>0</v>
      </c>
      <c r="AJH174" s="132">
        <f t="shared" si="23"/>
        <v>0</v>
      </c>
      <c r="AJI174" s="132">
        <f t="shared" si="23"/>
        <v>0</v>
      </c>
      <c r="AJJ174" s="132">
        <f t="shared" si="23"/>
        <v>0</v>
      </c>
      <c r="AJK174" s="132">
        <f t="shared" si="23"/>
        <v>0</v>
      </c>
      <c r="AJL174" s="132">
        <f t="shared" si="23"/>
        <v>0</v>
      </c>
      <c r="AJM174" s="132">
        <f t="shared" si="23"/>
        <v>0</v>
      </c>
      <c r="AJN174" s="132">
        <f t="shared" si="23"/>
        <v>0</v>
      </c>
      <c r="AJO174" s="132">
        <f t="shared" si="23"/>
        <v>0</v>
      </c>
      <c r="AJP174" s="132">
        <f t="shared" si="23"/>
        <v>0</v>
      </c>
      <c r="AJQ174" s="132">
        <f t="shared" si="23"/>
        <v>0</v>
      </c>
      <c r="AJR174" s="132">
        <f t="shared" si="23"/>
        <v>0</v>
      </c>
      <c r="AJS174" s="132">
        <f t="shared" si="23"/>
        <v>0</v>
      </c>
      <c r="AJT174" s="132">
        <f t="shared" si="23"/>
        <v>0</v>
      </c>
      <c r="AJU174" s="132">
        <f t="shared" si="23"/>
        <v>0</v>
      </c>
      <c r="AJV174" s="132">
        <f t="shared" si="23"/>
        <v>0</v>
      </c>
      <c r="AJW174" s="132">
        <f t="shared" si="23"/>
        <v>0</v>
      </c>
      <c r="AJX174" s="132">
        <f t="shared" si="23"/>
        <v>0</v>
      </c>
      <c r="AJY174" s="132">
        <f t="shared" si="23"/>
        <v>0</v>
      </c>
      <c r="AJZ174" s="132">
        <f t="shared" si="23"/>
        <v>0</v>
      </c>
      <c r="AKA174" s="132">
        <f t="shared" si="23"/>
        <v>0</v>
      </c>
      <c r="AKB174" s="132">
        <f t="shared" si="23"/>
        <v>0</v>
      </c>
      <c r="AKC174" s="132">
        <f t="shared" si="23"/>
        <v>0</v>
      </c>
      <c r="AKD174" s="132">
        <f t="shared" si="23"/>
        <v>0</v>
      </c>
      <c r="AKE174" s="132">
        <f t="shared" si="23"/>
        <v>0</v>
      </c>
      <c r="AKF174" s="132">
        <f t="shared" si="23"/>
        <v>0</v>
      </c>
      <c r="AKG174" s="132">
        <f t="shared" si="23"/>
        <v>0</v>
      </c>
      <c r="AKH174" s="132">
        <f t="shared" si="23"/>
        <v>0</v>
      </c>
      <c r="AKI174" s="132">
        <f t="shared" si="23"/>
        <v>0</v>
      </c>
      <c r="AKJ174" s="132">
        <f t="shared" si="23"/>
        <v>0</v>
      </c>
      <c r="AKK174" s="132">
        <f t="shared" si="23"/>
        <v>0</v>
      </c>
      <c r="AKL174" s="132">
        <f t="shared" si="23"/>
        <v>0</v>
      </c>
      <c r="AKM174" s="132">
        <f t="shared" si="23"/>
        <v>0</v>
      </c>
      <c r="AKN174" s="132">
        <f t="shared" si="23"/>
        <v>0</v>
      </c>
      <c r="AKO174" s="132">
        <f t="shared" si="23"/>
        <v>0</v>
      </c>
      <c r="AKP174" s="132">
        <f t="shared" si="23"/>
        <v>0</v>
      </c>
      <c r="AKQ174" s="132">
        <f t="shared" si="23"/>
        <v>0</v>
      </c>
      <c r="AKR174" s="132">
        <f t="shared" si="23"/>
        <v>0</v>
      </c>
      <c r="AKS174" s="132">
        <f t="shared" si="23"/>
        <v>0</v>
      </c>
      <c r="AKT174" s="132">
        <f t="shared" si="23"/>
        <v>0</v>
      </c>
      <c r="AKU174" s="132">
        <f t="shared" si="23"/>
        <v>0</v>
      </c>
      <c r="AKV174" s="132">
        <f t="shared" si="23"/>
        <v>0</v>
      </c>
      <c r="AKW174" s="132">
        <f t="shared" si="23"/>
        <v>0</v>
      </c>
      <c r="AKX174" s="132">
        <f t="shared" ref="AKX174:ANI174" si="24">SUBTOTAL(9,AKX64:AKX65)</f>
        <v>0</v>
      </c>
      <c r="AKY174" s="132">
        <f t="shared" si="24"/>
        <v>0</v>
      </c>
      <c r="AKZ174" s="132">
        <f t="shared" si="24"/>
        <v>0</v>
      </c>
      <c r="ALA174" s="132">
        <f t="shared" si="24"/>
        <v>0</v>
      </c>
      <c r="ALB174" s="132">
        <f t="shared" si="24"/>
        <v>0</v>
      </c>
      <c r="ALC174" s="132">
        <f t="shared" si="24"/>
        <v>0</v>
      </c>
      <c r="ALD174" s="132">
        <f t="shared" si="24"/>
        <v>0</v>
      </c>
      <c r="ALE174" s="132">
        <f t="shared" si="24"/>
        <v>0</v>
      </c>
      <c r="ALF174" s="132">
        <f t="shared" si="24"/>
        <v>0</v>
      </c>
      <c r="ALG174" s="132">
        <f t="shared" si="24"/>
        <v>0</v>
      </c>
      <c r="ALH174" s="132">
        <f t="shared" si="24"/>
        <v>0</v>
      </c>
      <c r="ALI174" s="132">
        <f t="shared" si="24"/>
        <v>0</v>
      </c>
      <c r="ALJ174" s="132">
        <f t="shared" si="24"/>
        <v>0</v>
      </c>
      <c r="ALK174" s="132">
        <f t="shared" si="24"/>
        <v>0</v>
      </c>
      <c r="ALL174" s="132">
        <f t="shared" si="24"/>
        <v>0</v>
      </c>
      <c r="ALM174" s="132">
        <f t="shared" si="24"/>
        <v>0</v>
      </c>
      <c r="ALN174" s="132">
        <f t="shared" si="24"/>
        <v>0</v>
      </c>
      <c r="ALO174" s="132">
        <f t="shared" si="24"/>
        <v>0</v>
      </c>
      <c r="ALP174" s="132">
        <f t="shared" si="24"/>
        <v>0</v>
      </c>
      <c r="ALQ174" s="132">
        <f t="shared" si="24"/>
        <v>0</v>
      </c>
      <c r="ALR174" s="132">
        <f t="shared" si="24"/>
        <v>0</v>
      </c>
      <c r="ALS174" s="132">
        <f t="shared" si="24"/>
        <v>0</v>
      </c>
      <c r="ALT174" s="132">
        <f t="shared" si="24"/>
        <v>0</v>
      </c>
      <c r="ALU174" s="132">
        <f t="shared" si="24"/>
        <v>0</v>
      </c>
      <c r="ALV174" s="132">
        <f t="shared" si="24"/>
        <v>0</v>
      </c>
      <c r="ALW174" s="132">
        <f t="shared" si="24"/>
        <v>0</v>
      </c>
      <c r="ALX174" s="132">
        <f t="shared" si="24"/>
        <v>0</v>
      </c>
      <c r="ALY174" s="132">
        <f t="shared" si="24"/>
        <v>0</v>
      </c>
      <c r="ALZ174" s="132">
        <f t="shared" si="24"/>
        <v>0</v>
      </c>
      <c r="AMA174" s="132">
        <f t="shared" si="24"/>
        <v>0</v>
      </c>
      <c r="AMB174" s="132">
        <f t="shared" si="24"/>
        <v>0</v>
      </c>
      <c r="AMC174" s="132">
        <f t="shared" si="24"/>
        <v>0</v>
      </c>
      <c r="AMD174" s="132">
        <f t="shared" si="24"/>
        <v>0</v>
      </c>
      <c r="AME174" s="132">
        <f t="shared" si="24"/>
        <v>0</v>
      </c>
      <c r="AMF174" s="132">
        <f t="shared" si="24"/>
        <v>0</v>
      </c>
      <c r="AMG174" s="132">
        <f t="shared" si="24"/>
        <v>0</v>
      </c>
      <c r="AMH174" s="132">
        <f t="shared" si="24"/>
        <v>0</v>
      </c>
      <c r="AMI174" s="132">
        <f t="shared" si="24"/>
        <v>0</v>
      </c>
      <c r="AMJ174" s="132">
        <f t="shared" si="24"/>
        <v>0</v>
      </c>
      <c r="AMK174" s="132">
        <f t="shared" si="24"/>
        <v>0</v>
      </c>
      <c r="AML174" s="132">
        <f t="shared" si="24"/>
        <v>0</v>
      </c>
      <c r="AMM174" s="132">
        <f t="shared" si="24"/>
        <v>0</v>
      </c>
      <c r="AMN174" s="132">
        <f t="shared" si="24"/>
        <v>0</v>
      </c>
      <c r="AMO174" s="132">
        <f t="shared" si="24"/>
        <v>0</v>
      </c>
      <c r="AMP174" s="132">
        <f t="shared" si="24"/>
        <v>0</v>
      </c>
      <c r="AMQ174" s="132">
        <f t="shared" si="24"/>
        <v>0</v>
      </c>
      <c r="AMR174" s="132">
        <f t="shared" si="24"/>
        <v>0</v>
      </c>
      <c r="AMS174" s="132">
        <f t="shared" si="24"/>
        <v>0</v>
      </c>
      <c r="AMT174" s="132">
        <f t="shared" si="24"/>
        <v>0</v>
      </c>
      <c r="AMU174" s="132">
        <f t="shared" si="24"/>
        <v>0</v>
      </c>
      <c r="AMV174" s="132">
        <f t="shared" si="24"/>
        <v>0</v>
      </c>
      <c r="AMW174" s="132">
        <f t="shared" si="24"/>
        <v>0</v>
      </c>
      <c r="AMX174" s="132">
        <f t="shared" si="24"/>
        <v>0</v>
      </c>
      <c r="AMY174" s="132">
        <f t="shared" si="24"/>
        <v>0</v>
      </c>
      <c r="AMZ174" s="132">
        <f t="shared" si="24"/>
        <v>0</v>
      </c>
      <c r="ANA174" s="132">
        <f t="shared" si="24"/>
        <v>0</v>
      </c>
      <c r="ANB174" s="132">
        <f t="shared" si="24"/>
        <v>0</v>
      </c>
      <c r="ANC174" s="132">
        <f t="shared" si="24"/>
        <v>0</v>
      </c>
      <c r="AND174" s="132">
        <f t="shared" si="24"/>
        <v>0</v>
      </c>
      <c r="ANE174" s="132">
        <f t="shared" si="24"/>
        <v>0</v>
      </c>
      <c r="ANF174" s="132">
        <f t="shared" si="24"/>
        <v>0</v>
      </c>
      <c r="ANG174" s="132">
        <f t="shared" si="24"/>
        <v>0</v>
      </c>
      <c r="ANH174" s="132">
        <f t="shared" si="24"/>
        <v>0</v>
      </c>
      <c r="ANI174" s="132">
        <f t="shared" si="24"/>
        <v>0</v>
      </c>
      <c r="ANJ174" s="132">
        <f t="shared" ref="ANJ174:APU174" si="25">SUBTOTAL(9,ANJ64:ANJ65)</f>
        <v>0</v>
      </c>
      <c r="ANK174" s="132">
        <f t="shared" si="25"/>
        <v>0</v>
      </c>
      <c r="ANL174" s="132">
        <f t="shared" si="25"/>
        <v>0</v>
      </c>
      <c r="ANM174" s="132">
        <f t="shared" si="25"/>
        <v>0</v>
      </c>
      <c r="ANN174" s="132">
        <f t="shared" si="25"/>
        <v>0</v>
      </c>
      <c r="ANO174" s="132">
        <f t="shared" si="25"/>
        <v>0</v>
      </c>
      <c r="ANP174" s="132">
        <f t="shared" si="25"/>
        <v>0</v>
      </c>
      <c r="ANQ174" s="132">
        <f t="shared" si="25"/>
        <v>0</v>
      </c>
      <c r="ANR174" s="132">
        <f t="shared" si="25"/>
        <v>0</v>
      </c>
      <c r="ANS174" s="132">
        <f t="shared" si="25"/>
        <v>0</v>
      </c>
      <c r="ANT174" s="132">
        <f t="shared" si="25"/>
        <v>0</v>
      </c>
      <c r="ANU174" s="132">
        <f t="shared" si="25"/>
        <v>0</v>
      </c>
      <c r="ANV174" s="132">
        <f t="shared" si="25"/>
        <v>0</v>
      </c>
      <c r="ANW174" s="132">
        <f t="shared" si="25"/>
        <v>0</v>
      </c>
      <c r="ANX174" s="132">
        <f t="shared" si="25"/>
        <v>0</v>
      </c>
      <c r="ANY174" s="132">
        <f t="shared" si="25"/>
        <v>0</v>
      </c>
      <c r="ANZ174" s="132">
        <f t="shared" si="25"/>
        <v>0</v>
      </c>
      <c r="AOA174" s="132">
        <f t="shared" si="25"/>
        <v>0</v>
      </c>
      <c r="AOB174" s="132">
        <f t="shared" si="25"/>
        <v>0</v>
      </c>
      <c r="AOC174" s="132">
        <f t="shared" si="25"/>
        <v>0</v>
      </c>
      <c r="AOD174" s="132">
        <f t="shared" si="25"/>
        <v>0</v>
      </c>
      <c r="AOE174" s="132">
        <f t="shared" si="25"/>
        <v>0</v>
      </c>
      <c r="AOF174" s="132">
        <f t="shared" si="25"/>
        <v>0</v>
      </c>
      <c r="AOG174" s="132">
        <f t="shared" si="25"/>
        <v>0</v>
      </c>
      <c r="AOH174" s="132">
        <f t="shared" si="25"/>
        <v>0</v>
      </c>
      <c r="AOI174" s="132">
        <f t="shared" si="25"/>
        <v>0</v>
      </c>
      <c r="AOJ174" s="132">
        <f t="shared" si="25"/>
        <v>0</v>
      </c>
      <c r="AOK174" s="132">
        <f t="shared" si="25"/>
        <v>0</v>
      </c>
      <c r="AOL174" s="132">
        <f t="shared" si="25"/>
        <v>0</v>
      </c>
      <c r="AOM174" s="132">
        <f t="shared" si="25"/>
        <v>0</v>
      </c>
      <c r="AON174" s="132">
        <f t="shared" si="25"/>
        <v>0</v>
      </c>
      <c r="AOO174" s="132">
        <f t="shared" si="25"/>
        <v>0</v>
      </c>
      <c r="AOP174" s="132">
        <f t="shared" si="25"/>
        <v>0</v>
      </c>
      <c r="AOQ174" s="132">
        <f t="shared" si="25"/>
        <v>0</v>
      </c>
      <c r="AOR174" s="132">
        <f t="shared" si="25"/>
        <v>0</v>
      </c>
      <c r="AOS174" s="132">
        <f t="shared" si="25"/>
        <v>0</v>
      </c>
      <c r="AOT174" s="132">
        <f t="shared" si="25"/>
        <v>0</v>
      </c>
      <c r="AOU174" s="132">
        <f t="shared" si="25"/>
        <v>0</v>
      </c>
      <c r="AOV174" s="132">
        <f t="shared" si="25"/>
        <v>0</v>
      </c>
      <c r="AOW174" s="132">
        <f t="shared" si="25"/>
        <v>0</v>
      </c>
      <c r="AOX174" s="132">
        <f t="shared" si="25"/>
        <v>0</v>
      </c>
      <c r="AOY174" s="132">
        <f t="shared" si="25"/>
        <v>0</v>
      </c>
      <c r="AOZ174" s="132">
        <f t="shared" si="25"/>
        <v>0</v>
      </c>
      <c r="APA174" s="132">
        <f t="shared" si="25"/>
        <v>0</v>
      </c>
      <c r="APB174" s="132">
        <f t="shared" si="25"/>
        <v>0</v>
      </c>
      <c r="APC174" s="132">
        <f t="shared" si="25"/>
        <v>0</v>
      </c>
      <c r="APD174" s="132">
        <f t="shared" si="25"/>
        <v>0</v>
      </c>
      <c r="APE174" s="132">
        <f t="shared" si="25"/>
        <v>0</v>
      </c>
      <c r="APF174" s="132">
        <f t="shared" si="25"/>
        <v>0</v>
      </c>
      <c r="APG174" s="132">
        <f t="shared" si="25"/>
        <v>0</v>
      </c>
      <c r="APH174" s="132">
        <f t="shared" si="25"/>
        <v>0</v>
      </c>
      <c r="API174" s="132">
        <f t="shared" si="25"/>
        <v>0</v>
      </c>
      <c r="APJ174" s="132">
        <f t="shared" si="25"/>
        <v>0</v>
      </c>
      <c r="APK174" s="132">
        <f t="shared" si="25"/>
        <v>0</v>
      </c>
      <c r="APL174" s="132">
        <f t="shared" si="25"/>
        <v>0</v>
      </c>
      <c r="APM174" s="132">
        <f t="shared" si="25"/>
        <v>0</v>
      </c>
      <c r="APN174" s="132">
        <f t="shared" si="25"/>
        <v>0</v>
      </c>
      <c r="APO174" s="132">
        <f t="shared" si="25"/>
        <v>0</v>
      </c>
      <c r="APP174" s="132">
        <f t="shared" si="25"/>
        <v>0</v>
      </c>
      <c r="APQ174" s="132">
        <f t="shared" si="25"/>
        <v>0</v>
      </c>
      <c r="APR174" s="132">
        <f t="shared" si="25"/>
        <v>0</v>
      </c>
      <c r="APS174" s="132">
        <f t="shared" si="25"/>
        <v>0</v>
      </c>
      <c r="APT174" s="132">
        <f t="shared" si="25"/>
        <v>0</v>
      </c>
      <c r="APU174" s="132">
        <f t="shared" si="25"/>
        <v>0</v>
      </c>
      <c r="APV174" s="132">
        <f t="shared" ref="APV174:ASG174" si="26">SUBTOTAL(9,APV64:APV65)</f>
        <v>0</v>
      </c>
      <c r="APW174" s="132">
        <f t="shared" si="26"/>
        <v>0</v>
      </c>
      <c r="APX174" s="132">
        <f t="shared" si="26"/>
        <v>0</v>
      </c>
      <c r="APY174" s="132">
        <f t="shared" si="26"/>
        <v>0</v>
      </c>
      <c r="APZ174" s="132">
        <f t="shared" si="26"/>
        <v>0</v>
      </c>
      <c r="AQA174" s="132">
        <f t="shared" si="26"/>
        <v>0</v>
      </c>
      <c r="AQB174" s="132">
        <f t="shared" si="26"/>
        <v>0</v>
      </c>
      <c r="AQC174" s="132">
        <f t="shared" si="26"/>
        <v>0</v>
      </c>
      <c r="AQD174" s="132">
        <f t="shared" si="26"/>
        <v>0</v>
      </c>
      <c r="AQE174" s="132">
        <f t="shared" si="26"/>
        <v>0</v>
      </c>
      <c r="AQF174" s="132">
        <f t="shared" si="26"/>
        <v>0</v>
      </c>
      <c r="AQG174" s="132">
        <f t="shared" si="26"/>
        <v>0</v>
      </c>
      <c r="AQH174" s="132">
        <f t="shared" si="26"/>
        <v>0</v>
      </c>
      <c r="AQI174" s="132">
        <f t="shared" si="26"/>
        <v>0</v>
      </c>
      <c r="AQJ174" s="132">
        <f t="shared" si="26"/>
        <v>0</v>
      </c>
      <c r="AQK174" s="132">
        <f t="shared" si="26"/>
        <v>0</v>
      </c>
      <c r="AQL174" s="132">
        <f t="shared" si="26"/>
        <v>0</v>
      </c>
      <c r="AQM174" s="132">
        <f t="shared" si="26"/>
        <v>0</v>
      </c>
      <c r="AQN174" s="132">
        <f t="shared" si="26"/>
        <v>0</v>
      </c>
      <c r="AQO174" s="132">
        <f t="shared" si="26"/>
        <v>0</v>
      </c>
      <c r="AQP174" s="132">
        <f t="shared" si="26"/>
        <v>0</v>
      </c>
      <c r="AQQ174" s="132">
        <f t="shared" si="26"/>
        <v>0</v>
      </c>
      <c r="AQR174" s="132">
        <f t="shared" si="26"/>
        <v>0</v>
      </c>
      <c r="AQS174" s="132">
        <f t="shared" si="26"/>
        <v>0</v>
      </c>
      <c r="AQT174" s="132">
        <f t="shared" si="26"/>
        <v>0</v>
      </c>
      <c r="AQU174" s="132">
        <f t="shared" si="26"/>
        <v>0</v>
      </c>
      <c r="AQV174" s="132">
        <f t="shared" si="26"/>
        <v>0</v>
      </c>
      <c r="AQW174" s="132">
        <f t="shared" si="26"/>
        <v>0</v>
      </c>
      <c r="AQX174" s="132">
        <f t="shared" si="26"/>
        <v>0</v>
      </c>
      <c r="AQY174" s="132">
        <f t="shared" si="26"/>
        <v>0</v>
      </c>
      <c r="AQZ174" s="132">
        <f t="shared" si="26"/>
        <v>0</v>
      </c>
      <c r="ARA174" s="132">
        <f t="shared" si="26"/>
        <v>0</v>
      </c>
      <c r="ARB174" s="132">
        <f t="shared" si="26"/>
        <v>0</v>
      </c>
      <c r="ARC174" s="132">
        <f t="shared" si="26"/>
        <v>0</v>
      </c>
      <c r="ARD174" s="132">
        <f t="shared" si="26"/>
        <v>0</v>
      </c>
      <c r="ARE174" s="132">
        <f t="shared" si="26"/>
        <v>0</v>
      </c>
      <c r="ARF174" s="132">
        <f t="shared" si="26"/>
        <v>0</v>
      </c>
      <c r="ARG174" s="132">
        <f t="shared" si="26"/>
        <v>0</v>
      </c>
      <c r="ARH174" s="132">
        <f t="shared" si="26"/>
        <v>0</v>
      </c>
      <c r="ARI174" s="132">
        <f t="shared" si="26"/>
        <v>0</v>
      </c>
      <c r="ARJ174" s="132">
        <f t="shared" si="26"/>
        <v>0</v>
      </c>
      <c r="ARK174" s="132">
        <f t="shared" si="26"/>
        <v>0</v>
      </c>
      <c r="ARL174" s="132">
        <f t="shared" si="26"/>
        <v>0</v>
      </c>
      <c r="ARM174" s="132">
        <f t="shared" si="26"/>
        <v>0</v>
      </c>
      <c r="ARN174" s="132">
        <f t="shared" si="26"/>
        <v>0</v>
      </c>
      <c r="ARO174" s="132">
        <f t="shared" si="26"/>
        <v>0</v>
      </c>
      <c r="ARP174" s="132">
        <f t="shared" si="26"/>
        <v>0</v>
      </c>
      <c r="ARQ174" s="132">
        <f t="shared" si="26"/>
        <v>0</v>
      </c>
      <c r="ARR174" s="132">
        <f t="shared" si="26"/>
        <v>0</v>
      </c>
      <c r="ARS174" s="132">
        <f t="shared" si="26"/>
        <v>0</v>
      </c>
      <c r="ART174" s="132">
        <f t="shared" si="26"/>
        <v>0</v>
      </c>
      <c r="ARU174" s="132">
        <f t="shared" si="26"/>
        <v>0</v>
      </c>
      <c r="ARV174" s="132">
        <f t="shared" si="26"/>
        <v>0</v>
      </c>
      <c r="ARW174" s="132">
        <f t="shared" si="26"/>
        <v>0</v>
      </c>
      <c r="ARX174" s="132">
        <f t="shared" si="26"/>
        <v>0</v>
      </c>
      <c r="ARY174" s="132">
        <f t="shared" si="26"/>
        <v>0</v>
      </c>
      <c r="ARZ174" s="132">
        <f t="shared" si="26"/>
        <v>0</v>
      </c>
      <c r="ASA174" s="132">
        <f t="shared" si="26"/>
        <v>0</v>
      </c>
      <c r="ASB174" s="132">
        <f t="shared" si="26"/>
        <v>0</v>
      </c>
      <c r="ASC174" s="132">
        <f t="shared" si="26"/>
        <v>0</v>
      </c>
      <c r="ASD174" s="132">
        <f t="shared" si="26"/>
        <v>0</v>
      </c>
      <c r="ASE174" s="132">
        <f t="shared" si="26"/>
        <v>0</v>
      </c>
      <c r="ASF174" s="132">
        <f t="shared" si="26"/>
        <v>0</v>
      </c>
      <c r="ASG174" s="132">
        <f t="shared" si="26"/>
        <v>0</v>
      </c>
      <c r="ASH174" s="132">
        <f t="shared" ref="ASH174:AUS174" si="27">SUBTOTAL(9,ASH64:ASH65)</f>
        <v>0</v>
      </c>
      <c r="ASI174" s="132">
        <f t="shared" si="27"/>
        <v>0</v>
      </c>
      <c r="ASJ174" s="132">
        <f t="shared" si="27"/>
        <v>0</v>
      </c>
      <c r="ASK174" s="132">
        <f t="shared" si="27"/>
        <v>0</v>
      </c>
      <c r="ASL174" s="132">
        <f t="shared" si="27"/>
        <v>0</v>
      </c>
      <c r="ASM174" s="132">
        <f t="shared" si="27"/>
        <v>0</v>
      </c>
      <c r="ASN174" s="132">
        <f t="shared" si="27"/>
        <v>0</v>
      </c>
      <c r="ASO174" s="132">
        <f t="shared" si="27"/>
        <v>0</v>
      </c>
      <c r="ASP174" s="132">
        <f t="shared" si="27"/>
        <v>0</v>
      </c>
      <c r="ASQ174" s="132">
        <f t="shared" si="27"/>
        <v>0</v>
      </c>
      <c r="ASR174" s="132">
        <f t="shared" si="27"/>
        <v>0</v>
      </c>
      <c r="ASS174" s="132">
        <f t="shared" si="27"/>
        <v>0</v>
      </c>
      <c r="AST174" s="132">
        <f t="shared" si="27"/>
        <v>0</v>
      </c>
      <c r="ASU174" s="132">
        <f t="shared" si="27"/>
        <v>0</v>
      </c>
      <c r="ASV174" s="132">
        <f t="shared" si="27"/>
        <v>0</v>
      </c>
      <c r="ASW174" s="132">
        <f t="shared" si="27"/>
        <v>0</v>
      </c>
      <c r="ASX174" s="132">
        <f t="shared" si="27"/>
        <v>0</v>
      </c>
      <c r="ASY174" s="132">
        <f t="shared" si="27"/>
        <v>0</v>
      </c>
      <c r="ASZ174" s="132">
        <f t="shared" si="27"/>
        <v>0</v>
      </c>
      <c r="ATA174" s="132">
        <f t="shared" si="27"/>
        <v>0</v>
      </c>
      <c r="ATB174" s="132">
        <f t="shared" si="27"/>
        <v>0</v>
      </c>
      <c r="ATC174" s="132">
        <f t="shared" si="27"/>
        <v>0</v>
      </c>
      <c r="ATD174" s="132">
        <f t="shared" si="27"/>
        <v>0</v>
      </c>
      <c r="ATE174" s="132">
        <f t="shared" si="27"/>
        <v>0</v>
      </c>
      <c r="ATF174" s="132">
        <f t="shared" si="27"/>
        <v>0</v>
      </c>
      <c r="ATG174" s="132">
        <f t="shared" si="27"/>
        <v>0</v>
      </c>
      <c r="ATH174" s="132">
        <f t="shared" si="27"/>
        <v>0</v>
      </c>
      <c r="ATI174" s="132">
        <f t="shared" si="27"/>
        <v>0</v>
      </c>
      <c r="ATJ174" s="132">
        <f t="shared" si="27"/>
        <v>0</v>
      </c>
      <c r="ATK174" s="132">
        <f t="shared" si="27"/>
        <v>0</v>
      </c>
      <c r="ATL174" s="132">
        <f t="shared" si="27"/>
        <v>0</v>
      </c>
      <c r="ATM174" s="132">
        <f t="shared" si="27"/>
        <v>0</v>
      </c>
      <c r="ATN174" s="132">
        <f t="shared" si="27"/>
        <v>0</v>
      </c>
      <c r="ATO174" s="132">
        <f t="shared" si="27"/>
        <v>0</v>
      </c>
      <c r="ATP174" s="132">
        <f t="shared" si="27"/>
        <v>0</v>
      </c>
      <c r="ATQ174" s="132">
        <f t="shared" si="27"/>
        <v>0</v>
      </c>
      <c r="ATR174" s="132">
        <f t="shared" si="27"/>
        <v>0</v>
      </c>
      <c r="ATS174" s="132">
        <f t="shared" si="27"/>
        <v>0</v>
      </c>
      <c r="ATT174" s="132">
        <f t="shared" si="27"/>
        <v>0</v>
      </c>
      <c r="ATU174" s="132">
        <f t="shared" si="27"/>
        <v>0</v>
      </c>
      <c r="ATV174" s="132">
        <f t="shared" si="27"/>
        <v>0</v>
      </c>
      <c r="ATW174" s="132">
        <f t="shared" si="27"/>
        <v>0</v>
      </c>
      <c r="ATX174" s="132">
        <f t="shared" si="27"/>
        <v>0</v>
      </c>
      <c r="ATY174" s="132">
        <f t="shared" si="27"/>
        <v>0</v>
      </c>
      <c r="ATZ174" s="132">
        <f t="shared" si="27"/>
        <v>0</v>
      </c>
      <c r="AUA174" s="132">
        <f t="shared" si="27"/>
        <v>0</v>
      </c>
      <c r="AUB174" s="132">
        <f t="shared" si="27"/>
        <v>0</v>
      </c>
      <c r="AUC174" s="132">
        <f t="shared" si="27"/>
        <v>0</v>
      </c>
      <c r="AUD174" s="132">
        <f t="shared" si="27"/>
        <v>0</v>
      </c>
      <c r="AUE174" s="132">
        <f t="shared" si="27"/>
        <v>0</v>
      </c>
      <c r="AUF174" s="132">
        <f t="shared" si="27"/>
        <v>0</v>
      </c>
      <c r="AUG174" s="132">
        <f t="shared" si="27"/>
        <v>0</v>
      </c>
      <c r="AUH174" s="132">
        <f t="shared" si="27"/>
        <v>0</v>
      </c>
      <c r="AUI174" s="132">
        <f t="shared" si="27"/>
        <v>0</v>
      </c>
      <c r="AUJ174" s="132">
        <f t="shared" si="27"/>
        <v>0</v>
      </c>
      <c r="AUK174" s="132">
        <f t="shared" si="27"/>
        <v>0</v>
      </c>
      <c r="AUL174" s="132">
        <f t="shared" si="27"/>
        <v>0</v>
      </c>
      <c r="AUM174" s="132">
        <f t="shared" si="27"/>
        <v>0</v>
      </c>
      <c r="AUN174" s="132">
        <f t="shared" si="27"/>
        <v>0</v>
      </c>
      <c r="AUO174" s="132">
        <f t="shared" si="27"/>
        <v>0</v>
      </c>
      <c r="AUP174" s="132">
        <f t="shared" si="27"/>
        <v>0</v>
      </c>
      <c r="AUQ174" s="132">
        <f t="shared" si="27"/>
        <v>0</v>
      </c>
      <c r="AUR174" s="132">
        <f t="shared" si="27"/>
        <v>0</v>
      </c>
      <c r="AUS174" s="132">
        <f t="shared" si="27"/>
        <v>0</v>
      </c>
      <c r="AUT174" s="132">
        <f t="shared" ref="AUT174:AXE174" si="28">SUBTOTAL(9,AUT64:AUT65)</f>
        <v>0</v>
      </c>
      <c r="AUU174" s="132">
        <f t="shared" si="28"/>
        <v>0</v>
      </c>
      <c r="AUV174" s="132">
        <f t="shared" si="28"/>
        <v>0</v>
      </c>
      <c r="AUW174" s="132">
        <f t="shared" si="28"/>
        <v>0</v>
      </c>
      <c r="AUX174" s="132">
        <f t="shared" si="28"/>
        <v>0</v>
      </c>
      <c r="AUY174" s="132">
        <f t="shared" si="28"/>
        <v>0</v>
      </c>
      <c r="AUZ174" s="132">
        <f t="shared" si="28"/>
        <v>0</v>
      </c>
      <c r="AVA174" s="132">
        <f t="shared" si="28"/>
        <v>0</v>
      </c>
      <c r="AVB174" s="132">
        <f t="shared" si="28"/>
        <v>0</v>
      </c>
      <c r="AVC174" s="132">
        <f t="shared" si="28"/>
        <v>0</v>
      </c>
      <c r="AVD174" s="132">
        <f t="shared" si="28"/>
        <v>0</v>
      </c>
      <c r="AVE174" s="132">
        <f t="shared" si="28"/>
        <v>0</v>
      </c>
      <c r="AVF174" s="132">
        <f t="shared" si="28"/>
        <v>0</v>
      </c>
      <c r="AVG174" s="132">
        <f t="shared" si="28"/>
        <v>0</v>
      </c>
      <c r="AVH174" s="132">
        <f t="shared" si="28"/>
        <v>0</v>
      </c>
      <c r="AVI174" s="132">
        <f t="shared" si="28"/>
        <v>0</v>
      </c>
      <c r="AVJ174" s="132">
        <f t="shared" si="28"/>
        <v>0</v>
      </c>
      <c r="AVK174" s="132">
        <f t="shared" si="28"/>
        <v>0</v>
      </c>
      <c r="AVL174" s="132">
        <f t="shared" si="28"/>
        <v>0</v>
      </c>
      <c r="AVM174" s="132">
        <f t="shared" si="28"/>
        <v>0</v>
      </c>
      <c r="AVN174" s="132">
        <f t="shared" si="28"/>
        <v>0</v>
      </c>
      <c r="AVO174" s="132">
        <f t="shared" si="28"/>
        <v>0</v>
      </c>
      <c r="AVP174" s="132">
        <f t="shared" si="28"/>
        <v>0</v>
      </c>
      <c r="AVQ174" s="132">
        <f t="shared" si="28"/>
        <v>0</v>
      </c>
      <c r="AVR174" s="132">
        <f t="shared" si="28"/>
        <v>0</v>
      </c>
      <c r="AVS174" s="132">
        <f t="shared" si="28"/>
        <v>0</v>
      </c>
      <c r="AVT174" s="132">
        <f t="shared" si="28"/>
        <v>0</v>
      </c>
      <c r="AVU174" s="132">
        <f t="shared" si="28"/>
        <v>0</v>
      </c>
      <c r="AVV174" s="132">
        <f t="shared" si="28"/>
        <v>0</v>
      </c>
      <c r="AVW174" s="132">
        <f t="shared" si="28"/>
        <v>0</v>
      </c>
      <c r="AVX174" s="132">
        <f t="shared" si="28"/>
        <v>0</v>
      </c>
      <c r="AVY174" s="132">
        <f t="shared" si="28"/>
        <v>0</v>
      </c>
      <c r="AVZ174" s="132">
        <f t="shared" si="28"/>
        <v>0</v>
      </c>
      <c r="AWA174" s="132">
        <f t="shared" si="28"/>
        <v>0</v>
      </c>
      <c r="AWB174" s="132">
        <f t="shared" si="28"/>
        <v>0</v>
      </c>
      <c r="AWC174" s="132">
        <f t="shared" si="28"/>
        <v>0</v>
      </c>
      <c r="AWD174" s="132">
        <f t="shared" si="28"/>
        <v>0</v>
      </c>
      <c r="AWE174" s="132">
        <f t="shared" si="28"/>
        <v>0</v>
      </c>
      <c r="AWF174" s="132">
        <f t="shared" si="28"/>
        <v>0</v>
      </c>
      <c r="AWG174" s="132">
        <f t="shared" si="28"/>
        <v>0</v>
      </c>
      <c r="AWH174" s="132">
        <f t="shared" si="28"/>
        <v>0</v>
      </c>
      <c r="AWI174" s="132">
        <f t="shared" si="28"/>
        <v>0</v>
      </c>
      <c r="AWJ174" s="132">
        <f t="shared" si="28"/>
        <v>0</v>
      </c>
      <c r="AWK174" s="132">
        <f t="shared" si="28"/>
        <v>0</v>
      </c>
      <c r="AWL174" s="132">
        <f t="shared" si="28"/>
        <v>0</v>
      </c>
      <c r="AWM174" s="132">
        <f t="shared" si="28"/>
        <v>0</v>
      </c>
      <c r="AWN174" s="132">
        <f t="shared" si="28"/>
        <v>0</v>
      </c>
      <c r="AWO174" s="132">
        <f t="shared" si="28"/>
        <v>0</v>
      </c>
      <c r="AWP174" s="132">
        <f t="shared" si="28"/>
        <v>0</v>
      </c>
      <c r="AWQ174" s="132">
        <f t="shared" si="28"/>
        <v>0</v>
      </c>
      <c r="AWR174" s="132">
        <f t="shared" si="28"/>
        <v>0</v>
      </c>
      <c r="AWS174" s="132">
        <f t="shared" si="28"/>
        <v>0</v>
      </c>
      <c r="AWT174" s="132">
        <f t="shared" si="28"/>
        <v>0</v>
      </c>
      <c r="AWU174" s="132">
        <f t="shared" si="28"/>
        <v>0</v>
      </c>
      <c r="AWV174" s="132">
        <f t="shared" si="28"/>
        <v>0</v>
      </c>
      <c r="AWW174" s="132">
        <f t="shared" si="28"/>
        <v>0</v>
      </c>
      <c r="AWX174" s="132">
        <f t="shared" si="28"/>
        <v>0</v>
      </c>
      <c r="AWY174" s="132">
        <f t="shared" si="28"/>
        <v>0</v>
      </c>
      <c r="AWZ174" s="132">
        <f t="shared" si="28"/>
        <v>0</v>
      </c>
      <c r="AXA174" s="132">
        <f t="shared" si="28"/>
        <v>0</v>
      </c>
      <c r="AXB174" s="132">
        <f t="shared" si="28"/>
        <v>0</v>
      </c>
      <c r="AXC174" s="132">
        <f t="shared" si="28"/>
        <v>0</v>
      </c>
      <c r="AXD174" s="132">
        <f t="shared" si="28"/>
        <v>0</v>
      </c>
      <c r="AXE174" s="132">
        <f t="shared" si="28"/>
        <v>0</v>
      </c>
      <c r="AXF174" s="132">
        <f t="shared" ref="AXF174:AZQ174" si="29">SUBTOTAL(9,AXF64:AXF65)</f>
        <v>0</v>
      </c>
      <c r="AXG174" s="132">
        <f t="shared" si="29"/>
        <v>0</v>
      </c>
      <c r="AXH174" s="132">
        <f t="shared" si="29"/>
        <v>0</v>
      </c>
      <c r="AXI174" s="132">
        <f t="shared" si="29"/>
        <v>0</v>
      </c>
      <c r="AXJ174" s="132">
        <f t="shared" si="29"/>
        <v>0</v>
      </c>
      <c r="AXK174" s="132">
        <f t="shared" si="29"/>
        <v>0</v>
      </c>
      <c r="AXL174" s="132">
        <f t="shared" si="29"/>
        <v>0</v>
      </c>
      <c r="AXM174" s="132">
        <f t="shared" si="29"/>
        <v>0</v>
      </c>
      <c r="AXN174" s="132">
        <f t="shared" si="29"/>
        <v>0</v>
      </c>
      <c r="AXO174" s="132">
        <f t="shared" si="29"/>
        <v>0</v>
      </c>
      <c r="AXP174" s="132">
        <f t="shared" si="29"/>
        <v>0</v>
      </c>
      <c r="AXQ174" s="132">
        <f t="shared" si="29"/>
        <v>0</v>
      </c>
      <c r="AXR174" s="132">
        <f t="shared" si="29"/>
        <v>0</v>
      </c>
      <c r="AXS174" s="132">
        <f t="shared" si="29"/>
        <v>0</v>
      </c>
      <c r="AXT174" s="132">
        <f t="shared" si="29"/>
        <v>0</v>
      </c>
      <c r="AXU174" s="132">
        <f t="shared" si="29"/>
        <v>0</v>
      </c>
      <c r="AXV174" s="132">
        <f t="shared" si="29"/>
        <v>0</v>
      </c>
      <c r="AXW174" s="132">
        <f t="shared" si="29"/>
        <v>0</v>
      </c>
      <c r="AXX174" s="132">
        <f t="shared" si="29"/>
        <v>0</v>
      </c>
      <c r="AXY174" s="132">
        <f t="shared" si="29"/>
        <v>0</v>
      </c>
      <c r="AXZ174" s="132">
        <f t="shared" si="29"/>
        <v>0</v>
      </c>
      <c r="AYA174" s="132">
        <f t="shared" si="29"/>
        <v>0</v>
      </c>
      <c r="AYB174" s="132">
        <f t="shared" si="29"/>
        <v>0</v>
      </c>
      <c r="AYC174" s="132">
        <f t="shared" si="29"/>
        <v>0</v>
      </c>
      <c r="AYD174" s="132">
        <f t="shared" si="29"/>
        <v>0</v>
      </c>
      <c r="AYE174" s="132">
        <f t="shared" si="29"/>
        <v>0</v>
      </c>
      <c r="AYF174" s="132">
        <f t="shared" si="29"/>
        <v>0</v>
      </c>
      <c r="AYG174" s="132">
        <f t="shared" si="29"/>
        <v>0</v>
      </c>
      <c r="AYH174" s="132">
        <f t="shared" si="29"/>
        <v>0</v>
      </c>
      <c r="AYI174" s="132">
        <f t="shared" si="29"/>
        <v>0</v>
      </c>
      <c r="AYJ174" s="132">
        <f t="shared" si="29"/>
        <v>0</v>
      </c>
      <c r="AYK174" s="132">
        <f t="shared" si="29"/>
        <v>0</v>
      </c>
      <c r="AYL174" s="132">
        <f t="shared" si="29"/>
        <v>0</v>
      </c>
      <c r="AYM174" s="132">
        <f t="shared" si="29"/>
        <v>0</v>
      </c>
      <c r="AYN174" s="132">
        <f t="shared" si="29"/>
        <v>0</v>
      </c>
      <c r="AYO174" s="132">
        <f t="shared" si="29"/>
        <v>0</v>
      </c>
      <c r="AYP174" s="132">
        <f t="shared" si="29"/>
        <v>0</v>
      </c>
      <c r="AYQ174" s="132">
        <f t="shared" si="29"/>
        <v>0</v>
      </c>
      <c r="AYR174" s="132">
        <f t="shared" si="29"/>
        <v>0</v>
      </c>
      <c r="AYS174" s="132">
        <f t="shared" si="29"/>
        <v>0</v>
      </c>
      <c r="AYT174" s="132">
        <f t="shared" si="29"/>
        <v>0</v>
      </c>
      <c r="AYU174" s="132">
        <f t="shared" si="29"/>
        <v>0</v>
      </c>
      <c r="AYV174" s="132">
        <f t="shared" si="29"/>
        <v>0</v>
      </c>
      <c r="AYW174" s="132">
        <f t="shared" si="29"/>
        <v>0</v>
      </c>
      <c r="AYX174" s="132">
        <f t="shared" si="29"/>
        <v>0</v>
      </c>
      <c r="AYY174" s="132">
        <f t="shared" si="29"/>
        <v>0</v>
      </c>
      <c r="AYZ174" s="132">
        <f t="shared" si="29"/>
        <v>0</v>
      </c>
      <c r="AZA174" s="132">
        <f t="shared" si="29"/>
        <v>0</v>
      </c>
      <c r="AZB174" s="132">
        <f t="shared" si="29"/>
        <v>0</v>
      </c>
      <c r="AZC174" s="132">
        <f t="shared" si="29"/>
        <v>0</v>
      </c>
      <c r="AZD174" s="132">
        <f t="shared" si="29"/>
        <v>0</v>
      </c>
      <c r="AZE174" s="132">
        <f t="shared" si="29"/>
        <v>0</v>
      </c>
      <c r="AZF174" s="132">
        <f t="shared" si="29"/>
        <v>0</v>
      </c>
      <c r="AZG174" s="132">
        <f t="shared" si="29"/>
        <v>0</v>
      </c>
      <c r="AZH174" s="132">
        <f t="shared" si="29"/>
        <v>0</v>
      </c>
      <c r="AZI174" s="132">
        <f t="shared" si="29"/>
        <v>0</v>
      </c>
      <c r="AZJ174" s="132">
        <f t="shared" si="29"/>
        <v>0</v>
      </c>
      <c r="AZK174" s="132">
        <f t="shared" si="29"/>
        <v>0</v>
      </c>
      <c r="AZL174" s="132">
        <f t="shared" si="29"/>
        <v>0</v>
      </c>
      <c r="AZM174" s="132">
        <f t="shared" si="29"/>
        <v>0</v>
      </c>
      <c r="AZN174" s="132">
        <f t="shared" si="29"/>
        <v>0</v>
      </c>
      <c r="AZO174" s="132">
        <f t="shared" si="29"/>
        <v>0</v>
      </c>
      <c r="AZP174" s="132">
        <f t="shared" si="29"/>
        <v>0</v>
      </c>
      <c r="AZQ174" s="132">
        <f t="shared" si="29"/>
        <v>0</v>
      </c>
      <c r="AZR174" s="132">
        <f t="shared" ref="AZR174:BCC174" si="30">SUBTOTAL(9,AZR64:AZR65)</f>
        <v>0</v>
      </c>
      <c r="AZS174" s="132">
        <f t="shared" si="30"/>
        <v>0</v>
      </c>
      <c r="AZT174" s="132">
        <f t="shared" si="30"/>
        <v>0</v>
      </c>
      <c r="AZU174" s="132">
        <f t="shared" si="30"/>
        <v>0</v>
      </c>
      <c r="AZV174" s="132">
        <f t="shared" si="30"/>
        <v>0</v>
      </c>
      <c r="AZW174" s="132">
        <f t="shared" si="30"/>
        <v>0</v>
      </c>
      <c r="AZX174" s="132">
        <f t="shared" si="30"/>
        <v>0</v>
      </c>
      <c r="AZY174" s="132">
        <f t="shared" si="30"/>
        <v>0</v>
      </c>
      <c r="AZZ174" s="132">
        <f t="shared" si="30"/>
        <v>0</v>
      </c>
      <c r="BAA174" s="132">
        <f t="shared" si="30"/>
        <v>0</v>
      </c>
      <c r="BAB174" s="132">
        <f t="shared" si="30"/>
        <v>0</v>
      </c>
      <c r="BAC174" s="132">
        <f t="shared" si="30"/>
        <v>0</v>
      </c>
      <c r="BAD174" s="132">
        <f t="shared" si="30"/>
        <v>0</v>
      </c>
      <c r="BAE174" s="132">
        <f t="shared" si="30"/>
        <v>0</v>
      </c>
      <c r="BAF174" s="132">
        <f t="shared" si="30"/>
        <v>0</v>
      </c>
      <c r="BAG174" s="132">
        <f t="shared" si="30"/>
        <v>0</v>
      </c>
      <c r="BAH174" s="132">
        <f t="shared" si="30"/>
        <v>0</v>
      </c>
      <c r="BAI174" s="132">
        <f t="shared" si="30"/>
        <v>0</v>
      </c>
      <c r="BAJ174" s="132">
        <f t="shared" si="30"/>
        <v>0</v>
      </c>
      <c r="BAK174" s="132">
        <f t="shared" si="30"/>
        <v>0</v>
      </c>
      <c r="BAL174" s="132">
        <f t="shared" si="30"/>
        <v>0</v>
      </c>
      <c r="BAM174" s="132">
        <f t="shared" si="30"/>
        <v>0</v>
      </c>
      <c r="BAN174" s="132">
        <f t="shared" si="30"/>
        <v>0</v>
      </c>
      <c r="BAO174" s="132">
        <f t="shared" si="30"/>
        <v>0</v>
      </c>
      <c r="BAP174" s="132">
        <f t="shared" si="30"/>
        <v>0</v>
      </c>
      <c r="BAQ174" s="132">
        <f t="shared" si="30"/>
        <v>0</v>
      </c>
      <c r="BAR174" s="132">
        <f t="shared" si="30"/>
        <v>0</v>
      </c>
      <c r="BAS174" s="132">
        <f t="shared" si="30"/>
        <v>0</v>
      </c>
      <c r="BAT174" s="132">
        <f t="shared" si="30"/>
        <v>0</v>
      </c>
      <c r="BAU174" s="132">
        <f t="shared" si="30"/>
        <v>0</v>
      </c>
      <c r="BAV174" s="132">
        <f t="shared" si="30"/>
        <v>0</v>
      </c>
      <c r="BAW174" s="132">
        <f t="shared" si="30"/>
        <v>0</v>
      </c>
      <c r="BAX174" s="132">
        <f t="shared" si="30"/>
        <v>0</v>
      </c>
      <c r="BAY174" s="132">
        <f t="shared" si="30"/>
        <v>0</v>
      </c>
      <c r="BAZ174" s="132">
        <f t="shared" si="30"/>
        <v>0</v>
      </c>
      <c r="BBA174" s="132">
        <f t="shared" si="30"/>
        <v>0</v>
      </c>
      <c r="BBB174" s="132">
        <f t="shared" si="30"/>
        <v>0</v>
      </c>
      <c r="BBC174" s="132">
        <f t="shared" si="30"/>
        <v>0</v>
      </c>
      <c r="BBD174" s="132">
        <f t="shared" si="30"/>
        <v>0</v>
      </c>
      <c r="BBE174" s="132">
        <f t="shared" si="30"/>
        <v>0</v>
      </c>
      <c r="BBF174" s="132">
        <f t="shared" si="30"/>
        <v>0</v>
      </c>
      <c r="BBG174" s="132">
        <f t="shared" si="30"/>
        <v>0</v>
      </c>
      <c r="BBH174" s="132">
        <f t="shared" si="30"/>
        <v>0</v>
      </c>
      <c r="BBI174" s="132">
        <f t="shared" si="30"/>
        <v>0</v>
      </c>
      <c r="BBJ174" s="132">
        <f t="shared" si="30"/>
        <v>0</v>
      </c>
      <c r="BBK174" s="132">
        <f t="shared" si="30"/>
        <v>0</v>
      </c>
      <c r="BBL174" s="132">
        <f t="shared" si="30"/>
        <v>0</v>
      </c>
      <c r="BBM174" s="132">
        <f t="shared" si="30"/>
        <v>0</v>
      </c>
      <c r="BBN174" s="132">
        <f t="shared" si="30"/>
        <v>0</v>
      </c>
      <c r="BBO174" s="132">
        <f t="shared" si="30"/>
        <v>0</v>
      </c>
      <c r="BBP174" s="132">
        <f t="shared" si="30"/>
        <v>0</v>
      </c>
      <c r="BBQ174" s="132">
        <f t="shared" si="30"/>
        <v>0</v>
      </c>
      <c r="BBR174" s="132">
        <f t="shared" si="30"/>
        <v>0</v>
      </c>
      <c r="BBS174" s="132">
        <f t="shared" si="30"/>
        <v>0</v>
      </c>
      <c r="BBT174" s="132">
        <f t="shared" si="30"/>
        <v>0</v>
      </c>
      <c r="BBU174" s="132">
        <f t="shared" si="30"/>
        <v>0</v>
      </c>
      <c r="BBV174" s="132">
        <f t="shared" si="30"/>
        <v>0</v>
      </c>
      <c r="BBW174" s="132">
        <f t="shared" si="30"/>
        <v>0</v>
      </c>
      <c r="BBX174" s="132">
        <f t="shared" si="30"/>
        <v>0</v>
      </c>
      <c r="BBY174" s="132">
        <f t="shared" si="30"/>
        <v>0</v>
      </c>
      <c r="BBZ174" s="132">
        <f t="shared" si="30"/>
        <v>0</v>
      </c>
      <c r="BCA174" s="132">
        <f t="shared" si="30"/>
        <v>0</v>
      </c>
      <c r="BCB174" s="132">
        <f t="shared" si="30"/>
        <v>0</v>
      </c>
      <c r="BCC174" s="132">
        <f t="shared" si="30"/>
        <v>0</v>
      </c>
      <c r="BCD174" s="132">
        <f t="shared" ref="BCD174:BEO174" si="31">SUBTOTAL(9,BCD64:BCD65)</f>
        <v>0</v>
      </c>
      <c r="BCE174" s="132">
        <f t="shared" si="31"/>
        <v>0</v>
      </c>
      <c r="BCF174" s="132">
        <f t="shared" si="31"/>
        <v>0</v>
      </c>
      <c r="BCG174" s="132">
        <f t="shared" si="31"/>
        <v>0</v>
      </c>
      <c r="BCH174" s="132">
        <f t="shared" si="31"/>
        <v>0</v>
      </c>
      <c r="BCI174" s="132">
        <f t="shared" si="31"/>
        <v>0</v>
      </c>
      <c r="BCJ174" s="132">
        <f t="shared" si="31"/>
        <v>0</v>
      </c>
      <c r="BCK174" s="132">
        <f t="shared" si="31"/>
        <v>0</v>
      </c>
      <c r="BCL174" s="132">
        <f t="shared" si="31"/>
        <v>0</v>
      </c>
      <c r="BCM174" s="132">
        <f t="shared" si="31"/>
        <v>0</v>
      </c>
      <c r="BCN174" s="132">
        <f t="shared" si="31"/>
        <v>0</v>
      </c>
      <c r="BCO174" s="132">
        <f t="shared" si="31"/>
        <v>0</v>
      </c>
      <c r="BCP174" s="132">
        <f t="shared" si="31"/>
        <v>0</v>
      </c>
      <c r="BCQ174" s="132">
        <f t="shared" si="31"/>
        <v>0</v>
      </c>
      <c r="BCR174" s="132">
        <f t="shared" si="31"/>
        <v>0</v>
      </c>
      <c r="BCS174" s="132">
        <f t="shared" si="31"/>
        <v>0</v>
      </c>
      <c r="BCT174" s="132">
        <f t="shared" si="31"/>
        <v>0</v>
      </c>
      <c r="BCU174" s="132">
        <f t="shared" si="31"/>
        <v>0</v>
      </c>
      <c r="BCV174" s="132">
        <f t="shared" si="31"/>
        <v>0</v>
      </c>
      <c r="BCW174" s="132">
        <f t="shared" si="31"/>
        <v>0</v>
      </c>
      <c r="BCX174" s="132">
        <f t="shared" si="31"/>
        <v>0</v>
      </c>
      <c r="BCY174" s="132">
        <f t="shared" si="31"/>
        <v>0</v>
      </c>
      <c r="BCZ174" s="132">
        <f t="shared" si="31"/>
        <v>0</v>
      </c>
      <c r="BDA174" s="132">
        <f t="shared" si="31"/>
        <v>0</v>
      </c>
      <c r="BDB174" s="132">
        <f t="shared" si="31"/>
        <v>0</v>
      </c>
      <c r="BDC174" s="132">
        <f t="shared" si="31"/>
        <v>0</v>
      </c>
      <c r="BDD174" s="132">
        <f t="shared" si="31"/>
        <v>0</v>
      </c>
      <c r="BDE174" s="132">
        <f t="shared" si="31"/>
        <v>0</v>
      </c>
      <c r="BDF174" s="132">
        <f t="shared" si="31"/>
        <v>0</v>
      </c>
      <c r="BDG174" s="132">
        <f t="shared" si="31"/>
        <v>0</v>
      </c>
      <c r="BDH174" s="132">
        <f t="shared" si="31"/>
        <v>0</v>
      </c>
      <c r="BDI174" s="132">
        <f t="shared" si="31"/>
        <v>0</v>
      </c>
      <c r="BDJ174" s="132">
        <f t="shared" si="31"/>
        <v>0</v>
      </c>
      <c r="BDK174" s="132">
        <f t="shared" si="31"/>
        <v>0</v>
      </c>
      <c r="BDL174" s="132">
        <f t="shared" si="31"/>
        <v>0</v>
      </c>
      <c r="BDM174" s="132">
        <f t="shared" si="31"/>
        <v>0</v>
      </c>
      <c r="BDN174" s="132">
        <f t="shared" si="31"/>
        <v>0</v>
      </c>
      <c r="BDO174" s="132">
        <f t="shared" si="31"/>
        <v>0</v>
      </c>
      <c r="BDP174" s="132">
        <f t="shared" si="31"/>
        <v>0</v>
      </c>
      <c r="BDQ174" s="132">
        <f t="shared" si="31"/>
        <v>0</v>
      </c>
      <c r="BDR174" s="132">
        <f t="shared" si="31"/>
        <v>0</v>
      </c>
      <c r="BDS174" s="132">
        <f t="shared" si="31"/>
        <v>0</v>
      </c>
      <c r="BDT174" s="132">
        <f t="shared" si="31"/>
        <v>0</v>
      </c>
      <c r="BDU174" s="132">
        <f t="shared" si="31"/>
        <v>0</v>
      </c>
      <c r="BDV174" s="132">
        <f t="shared" si="31"/>
        <v>0</v>
      </c>
      <c r="BDW174" s="132">
        <f t="shared" si="31"/>
        <v>0</v>
      </c>
      <c r="BDX174" s="132">
        <f t="shared" si="31"/>
        <v>0</v>
      </c>
      <c r="BDY174" s="132">
        <f t="shared" si="31"/>
        <v>0</v>
      </c>
      <c r="BDZ174" s="132">
        <f t="shared" si="31"/>
        <v>0</v>
      </c>
      <c r="BEA174" s="132">
        <f t="shared" si="31"/>
        <v>0</v>
      </c>
      <c r="BEB174" s="132">
        <f t="shared" si="31"/>
        <v>0</v>
      </c>
      <c r="BEC174" s="132">
        <f t="shared" si="31"/>
        <v>0</v>
      </c>
      <c r="BED174" s="132">
        <f t="shared" si="31"/>
        <v>0</v>
      </c>
      <c r="BEE174" s="132">
        <f t="shared" si="31"/>
        <v>0</v>
      </c>
      <c r="BEF174" s="132">
        <f t="shared" si="31"/>
        <v>0</v>
      </c>
      <c r="BEG174" s="132">
        <f t="shared" si="31"/>
        <v>0</v>
      </c>
      <c r="BEH174" s="132">
        <f t="shared" si="31"/>
        <v>0</v>
      </c>
      <c r="BEI174" s="132">
        <f t="shared" si="31"/>
        <v>0</v>
      </c>
      <c r="BEJ174" s="132">
        <f t="shared" si="31"/>
        <v>0</v>
      </c>
      <c r="BEK174" s="132">
        <f t="shared" si="31"/>
        <v>0</v>
      </c>
      <c r="BEL174" s="132">
        <f t="shared" si="31"/>
        <v>0</v>
      </c>
      <c r="BEM174" s="132">
        <f t="shared" si="31"/>
        <v>0</v>
      </c>
      <c r="BEN174" s="132">
        <f t="shared" si="31"/>
        <v>0</v>
      </c>
      <c r="BEO174" s="132">
        <f t="shared" si="31"/>
        <v>0</v>
      </c>
      <c r="BEP174" s="132">
        <f t="shared" ref="BEP174:BHA174" si="32">SUBTOTAL(9,BEP64:BEP65)</f>
        <v>0</v>
      </c>
      <c r="BEQ174" s="132">
        <f t="shared" si="32"/>
        <v>0</v>
      </c>
      <c r="BER174" s="132">
        <f t="shared" si="32"/>
        <v>0</v>
      </c>
      <c r="BES174" s="132">
        <f t="shared" si="32"/>
        <v>0</v>
      </c>
      <c r="BET174" s="132">
        <f t="shared" si="32"/>
        <v>0</v>
      </c>
      <c r="BEU174" s="132">
        <f t="shared" si="32"/>
        <v>0</v>
      </c>
      <c r="BEV174" s="132">
        <f t="shared" si="32"/>
        <v>0</v>
      </c>
      <c r="BEW174" s="132">
        <f t="shared" si="32"/>
        <v>0</v>
      </c>
      <c r="BEX174" s="132">
        <f t="shared" si="32"/>
        <v>0</v>
      </c>
      <c r="BEY174" s="132">
        <f t="shared" si="32"/>
        <v>0</v>
      </c>
      <c r="BEZ174" s="132">
        <f t="shared" si="32"/>
        <v>0</v>
      </c>
      <c r="BFA174" s="132">
        <f t="shared" si="32"/>
        <v>0</v>
      </c>
      <c r="BFB174" s="132">
        <f t="shared" si="32"/>
        <v>0</v>
      </c>
      <c r="BFC174" s="132">
        <f t="shared" si="32"/>
        <v>0</v>
      </c>
      <c r="BFD174" s="132">
        <f t="shared" si="32"/>
        <v>0</v>
      </c>
      <c r="BFE174" s="132">
        <f t="shared" si="32"/>
        <v>0</v>
      </c>
      <c r="BFF174" s="132">
        <f t="shared" si="32"/>
        <v>0</v>
      </c>
      <c r="BFG174" s="132">
        <f t="shared" si="32"/>
        <v>0</v>
      </c>
      <c r="BFH174" s="132">
        <f t="shared" si="32"/>
        <v>0</v>
      </c>
      <c r="BFI174" s="132">
        <f t="shared" si="32"/>
        <v>0</v>
      </c>
      <c r="BFJ174" s="132">
        <f t="shared" si="32"/>
        <v>0</v>
      </c>
      <c r="BFK174" s="132">
        <f t="shared" si="32"/>
        <v>0</v>
      </c>
      <c r="BFL174" s="132">
        <f t="shared" si="32"/>
        <v>0</v>
      </c>
      <c r="BFM174" s="132">
        <f t="shared" si="32"/>
        <v>0</v>
      </c>
      <c r="BFN174" s="132">
        <f t="shared" si="32"/>
        <v>0</v>
      </c>
      <c r="BFO174" s="132">
        <f t="shared" si="32"/>
        <v>0</v>
      </c>
      <c r="BFP174" s="132">
        <f t="shared" si="32"/>
        <v>0</v>
      </c>
      <c r="BFQ174" s="132">
        <f t="shared" si="32"/>
        <v>0</v>
      </c>
      <c r="BFR174" s="132">
        <f t="shared" si="32"/>
        <v>0</v>
      </c>
      <c r="BFS174" s="132">
        <f t="shared" si="32"/>
        <v>0</v>
      </c>
      <c r="BFT174" s="132">
        <f t="shared" si="32"/>
        <v>0</v>
      </c>
      <c r="BFU174" s="132">
        <f t="shared" si="32"/>
        <v>0</v>
      </c>
      <c r="BFV174" s="132">
        <f t="shared" si="32"/>
        <v>0</v>
      </c>
      <c r="BFW174" s="132">
        <f t="shared" si="32"/>
        <v>0</v>
      </c>
      <c r="BFX174" s="132">
        <f t="shared" si="32"/>
        <v>0</v>
      </c>
      <c r="BFY174" s="132">
        <f t="shared" si="32"/>
        <v>0</v>
      </c>
      <c r="BFZ174" s="132">
        <f t="shared" si="32"/>
        <v>0</v>
      </c>
      <c r="BGA174" s="132">
        <f t="shared" si="32"/>
        <v>0</v>
      </c>
      <c r="BGB174" s="132">
        <f t="shared" si="32"/>
        <v>0</v>
      </c>
      <c r="BGC174" s="132">
        <f t="shared" si="32"/>
        <v>0</v>
      </c>
      <c r="BGD174" s="132">
        <f t="shared" si="32"/>
        <v>0</v>
      </c>
      <c r="BGE174" s="132">
        <f t="shared" si="32"/>
        <v>0</v>
      </c>
      <c r="BGF174" s="132">
        <f t="shared" si="32"/>
        <v>0</v>
      </c>
      <c r="BGG174" s="132">
        <f t="shared" si="32"/>
        <v>0</v>
      </c>
      <c r="BGH174" s="132">
        <f t="shared" si="32"/>
        <v>0</v>
      </c>
      <c r="BGI174" s="132">
        <f t="shared" si="32"/>
        <v>0</v>
      </c>
      <c r="BGJ174" s="132">
        <f t="shared" si="32"/>
        <v>0</v>
      </c>
      <c r="BGK174" s="132">
        <f t="shared" si="32"/>
        <v>0</v>
      </c>
      <c r="BGL174" s="132">
        <f t="shared" si="32"/>
        <v>0</v>
      </c>
      <c r="BGM174" s="132">
        <f t="shared" si="32"/>
        <v>0</v>
      </c>
      <c r="BGN174" s="132">
        <f t="shared" si="32"/>
        <v>0</v>
      </c>
      <c r="BGO174" s="132">
        <f t="shared" si="32"/>
        <v>0</v>
      </c>
      <c r="BGP174" s="132">
        <f t="shared" si="32"/>
        <v>0</v>
      </c>
      <c r="BGQ174" s="132">
        <f t="shared" si="32"/>
        <v>0</v>
      </c>
      <c r="BGR174" s="132">
        <f t="shared" si="32"/>
        <v>0</v>
      </c>
      <c r="BGS174" s="132">
        <f t="shared" si="32"/>
        <v>0</v>
      </c>
      <c r="BGT174" s="132">
        <f t="shared" si="32"/>
        <v>0</v>
      </c>
      <c r="BGU174" s="132">
        <f t="shared" si="32"/>
        <v>0</v>
      </c>
      <c r="BGV174" s="132">
        <f t="shared" si="32"/>
        <v>0</v>
      </c>
      <c r="BGW174" s="132">
        <f t="shared" si="32"/>
        <v>0</v>
      </c>
      <c r="BGX174" s="132">
        <f t="shared" si="32"/>
        <v>0</v>
      </c>
      <c r="BGY174" s="132">
        <f t="shared" si="32"/>
        <v>0</v>
      </c>
      <c r="BGZ174" s="132">
        <f t="shared" si="32"/>
        <v>0</v>
      </c>
      <c r="BHA174" s="132">
        <f t="shared" si="32"/>
        <v>0</v>
      </c>
      <c r="BHB174" s="132">
        <f t="shared" ref="BHB174:BJM174" si="33">SUBTOTAL(9,BHB64:BHB65)</f>
        <v>0</v>
      </c>
      <c r="BHC174" s="132">
        <f t="shared" si="33"/>
        <v>0</v>
      </c>
      <c r="BHD174" s="132">
        <f t="shared" si="33"/>
        <v>0</v>
      </c>
      <c r="BHE174" s="132">
        <f t="shared" si="33"/>
        <v>0</v>
      </c>
      <c r="BHF174" s="132">
        <f t="shared" si="33"/>
        <v>0</v>
      </c>
      <c r="BHG174" s="132">
        <f t="shared" si="33"/>
        <v>0</v>
      </c>
      <c r="BHH174" s="132">
        <f t="shared" si="33"/>
        <v>0</v>
      </c>
      <c r="BHI174" s="132">
        <f t="shared" si="33"/>
        <v>0</v>
      </c>
      <c r="BHJ174" s="132">
        <f t="shared" si="33"/>
        <v>0</v>
      </c>
      <c r="BHK174" s="132">
        <f t="shared" si="33"/>
        <v>0</v>
      </c>
      <c r="BHL174" s="132">
        <f t="shared" si="33"/>
        <v>0</v>
      </c>
      <c r="BHM174" s="132">
        <f t="shared" si="33"/>
        <v>0</v>
      </c>
      <c r="BHN174" s="132">
        <f t="shared" si="33"/>
        <v>0</v>
      </c>
      <c r="BHO174" s="132">
        <f t="shared" si="33"/>
        <v>0</v>
      </c>
      <c r="BHP174" s="132">
        <f t="shared" si="33"/>
        <v>0</v>
      </c>
      <c r="BHQ174" s="132">
        <f t="shared" si="33"/>
        <v>0</v>
      </c>
      <c r="BHR174" s="132">
        <f t="shared" si="33"/>
        <v>0</v>
      </c>
      <c r="BHS174" s="132">
        <f t="shared" si="33"/>
        <v>0</v>
      </c>
      <c r="BHT174" s="132">
        <f t="shared" si="33"/>
        <v>0</v>
      </c>
      <c r="BHU174" s="132">
        <f t="shared" si="33"/>
        <v>0</v>
      </c>
      <c r="BHV174" s="132">
        <f t="shared" si="33"/>
        <v>0</v>
      </c>
      <c r="BHW174" s="132">
        <f t="shared" si="33"/>
        <v>0</v>
      </c>
      <c r="BHX174" s="132">
        <f t="shared" si="33"/>
        <v>0</v>
      </c>
      <c r="BHY174" s="132">
        <f t="shared" si="33"/>
        <v>0</v>
      </c>
      <c r="BHZ174" s="132">
        <f t="shared" si="33"/>
        <v>0</v>
      </c>
      <c r="BIA174" s="132">
        <f t="shared" si="33"/>
        <v>0</v>
      </c>
      <c r="BIB174" s="132">
        <f t="shared" si="33"/>
        <v>0</v>
      </c>
      <c r="BIC174" s="132">
        <f t="shared" si="33"/>
        <v>0</v>
      </c>
      <c r="BID174" s="132">
        <f t="shared" si="33"/>
        <v>0</v>
      </c>
      <c r="BIE174" s="132">
        <f t="shared" si="33"/>
        <v>0</v>
      </c>
      <c r="BIF174" s="132">
        <f t="shared" si="33"/>
        <v>0</v>
      </c>
      <c r="BIG174" s="132">
        <f t="shared" si="33"/>
        <v>0</v>
      </c>
      <c r="BIH174" s="132">
        <f t="shared" si="33"/>
        <v>0</v>
      </c>
      <c r="BII174" s="132">
        <f t="shared" si="33"/>
        <v>0</v>
      </c>
      <c r="BIJ174" s="132">
        <f t="shared" si="33"/>
        <v>0</v>
      </c>
      <c r="BIK174" s="132">
        <f t="shared" si="33"/>
        <v>0</v>
      </c>
      <c r="BIL174" s="132">
        <f t="shared" si="33"/>
        <v>0</v>
      </c>
      <c r="BIM174" s="132">
        <f t="shared" si="33"/>
        <v>0</v>
      </c>
      <c r="BIN174" s="132">
        <f t="shared" si="33"/>
        <v>0</v>
      </c>
      <c r="BIO174" s="132">
        <f t="shared" si="33"/>
        <v>0</v>
      </c>
      <c r="BIP174" s="132">
        <f t="shared" si="33"/>
        <v>0</v>
      </c>
      <c r="BIQ174" s="132">
        <f t="shared" si="33"/>
        <v>0</v>
      </c>
      <c r="BIR174" s="132">
        <f t="shared" si="33"/>
        <v>0</v>
      </c>
      <c r="BIS174" s="132">
        <f t="shared" si="33"/>
        <v>0</v>
      </c>
      <c r="BIT174" s="132">
        <f t="shared" si="33"/>
        <v>0</v>
      </c>
      <c r="BIU174" s="132">
        <f t="shared" si="33"/>
        <v>0</v>
      </c>
      <c r="BIV174" s="132">
        <f t="shared" si="33"/>
        <v>0</v>
      </c>
      <c r="BIW174" s="132">
        <f t="shared" si="33"/>
        <v>0</v>
      </c>
      <c r="BIX174" s="132">
        <f t="shared" si="33"/>
        <v>0</v>
      </c>
      <c r="BIY174" s="132">
        <f t="shared" si="33"/>
        <v>0</v>
      </c>
      <c r="BIZ174" s="132">
        <f t="shared" si="33"/>
        <v>0</v>
      </c>
      <c r="BJA174" s="132">
        <f t="shared" si="33"/>
        <v>0</v>
      </c>
      <c r="BJB174" s="132">
        <f t="shared" si="33"/>
        <v>0</v>
      </c>
      <c r="BJC174" s="132">
        <f t="shared" si="33"/>
        <v>0</v>
      </c>
      <c r="BJD174" s="132">
        <f t="shared" si="33"/>
        <v>0</v>
      </c>
      <c r="BJE174" s="132">
        <f t="shared" si="33"/>
        <v>0</v>
      </c>
      <c r="BJF174" s="132">
        <f t="shared" si="33"/>
        <v>0</v>
      </c>
      <c r="BJG174" s="132">
        <f t="shared" si="33"/>
        <v>0</v>
      </c>
      <c r="BJH174" s="132">
        <f t="shared" si="33"/>
        <v>0</v>
      </c>
      <c r="BJI174" s="132">
        <f t="shared" si="33"/>
        <v>0</v>
      </c>
      <c r="BJJ174" s="132">
        <f t="shared" si="33"/>
        <v>0</v>
      </c>
      <c r="BJK174" s="132">
        <f t="shared" si="33"/>
        <v>0</v>
      </c>
      <c r="BJL174" s="132">
        <f t="shared" si="33"/>
        <v>0</v>
      </c>
      <c r="BJM174" s="132">
        <f t="shared" si="33"/>
        <v>0</v>
      </c>
      <c r="BJN174" s="132">
        <f t="shared" ref="BJN174:BLY174" si="34">SUBTOTAL(9,BJN64:BJN65)</f>
        <v>0</v>
      </c>
      <c r="BJO174" s="132">
        <f t="shared" si="34"/>
        <v>0</v>
      </c>
      <c r="BJP174" s="132">
        <f t="shared" si="34"/>
        <v>0</v>
      </c>
      <c r="BJQ174" s="132">
        <f t="shared" si="34"/>
        <v>0</v>
      </c>
      <c r="BJR174" s="132">
        <f t="shared" si="34"/>
        <v>0</v>
      </c>
      <c r="BJS174" s="132">
        <f t="shared" si="34"/>
        <v>0</v>
      </c>
      <c r="BJT174" s="132">
        <f t="shared" si="34"/>
        <v>0</v>
      </c>
      <c r="BJU174" s="132">
        <f t="shared" si="34"/>
        <v>0</v>
      </c>
      <c r="BJV174" s="132">
        <f t="shared" si="34"/>
        <v>0</v>
      </c>
      <c r="BJW174" s="132">
        <f t="shared" si="34"/>
        <v>0</v>
      </c>
      <c r="BJX174" s="132">
        <f t="shared" si="34"/>
        <v>0</v>
      </c>
      <c r="BJY174" s="132">
        <f t="shared" si="34"/>
        <v>0</v>
      </c>
      <c r="BJZ174" s="132">
        <f t="shared" si="34"/>
        <v>0</v>
      </c>
      <c r="BKA174" s="132">
        <f t="shared" si="34"/>
        <v>0</v>
      </c>
      <c r="BKB174" s="132">
        <f t="shared" si="34"/>
        <v>0</v>
      </c>
      <c r="BKC174" s="132">
        <f t="shared" si="34"/>
        <v>0</v>
      </c>
      <c r="BKD174" s="132">
        <f t="shared" si="34"/>
        <v>0</v>
      </c>
      <c r="BKE174" s="132">
        <f t="shared" si="34"/>
        <v>0</v>
      </c>
      <c r="BKF174" s="132">
        <f t="shared" si="34"/>
        <v>0</v>
      </c>
      <c r="BKG174" s="132">
        <f t="shared" si="34"/>
        <v>0</v>
      </c>
      <c r="BKH174" s="132">
        <f t="shared" si="34"/>
        <v>0</v>
      </c>
      <c r="BKI174" s="132">
        <f t="shared" si="34"/>
        <v>0</v>
      </c>
      <c r="BKJ174" s="132">
        <f t="shared" si="34"/>
        <v>0</v>
      </c>
      <c r="BKK174" s="132">
        <f t="shared" si="34"/>
        <v>0</v>
      </c>
      <c r="BKL174" s="132">
        <f t="shared" si="34"/>
        <v>0</v>
      </c>
      <c r="BKM174" s="132">
        <f t="shared" si="34"/>
        <v>0</v>
      </c>
      <c r="BKN174" s="132">
        <f t="shared" si="34"/>
        <v>0</v>
      </c>
      <c r="BKO174" s="132">
        <f t="shared" si="34"/>
        <v>0</v>
      </c>
      <c r="BKP174" s="132">
        <f t="shared" si="34"/>
        <v>0</v>
      </c>
      <c r="BKQ174" s="132">
        <f t="shared" si="34"/>
        <v>0</v>
      </c>
      <c r="BKR174" s="132">
        <f t="shared" si="34"/>
        <v>0</v>
      </c>
      <c r="BKS174" s="132">
        <f t="shared" si="34"/>
        <v>0</v>
      </c>
      <c r="BKT174" s="132">
        <f t="shared" si="34"/>
        <v>0</v>
      </c>
      <c r="BKU174" s="132">
        <f t="shared" si="34"/>
        <v>0</v>
      </c>
      <c r="BKV174" s="132">
        <f t="shared" si="34"/>
        <v>0</v>
      </c>
      <c r="BKW174" s="132">
        <f t="shared" si="34"/>
        <v>0</v>
      </c>
      <c r="BKX174" s="132">
        <f t="shared" si="34"/>
        <v>0</v>
      </c>
      <c r="BKY174" s="132">
        <f t="shared" si="34"/>
        <v>0</v>
      </c>
      <c r="BKZ174" s="132">
        <f t="shared" si="34"/>
        <v>0</v>
      </c>
      <c r="BLA174" s="132">
        <f t="shared" si="34"/>
        <v>0</v>
      </c>
      <c r="BLB174" s="132">
        <f t="shared" si="34"/>
        <v>0</v>
      </c>
      <c r="BLC174" s="132">
        <f t="shared" si="34"/>
        <v>0</v>
      </c>
      <c r="BLD174" s="132">
        <f t="shared" si="34"/>
        <v>0</v>
      </c>
      <c r="BLE174" s="132">
        <f t="shared" si="34"/>
        <v>0</v>
      </c>
      <c r="BLF174" s="132">
        <f t="shared" si="34"/>
        <v>0</v>
      </c>
      <c r="BLG174" s="132">
        <f t="shared" si="34"/>
        <v>0</v>
      </c>
      <c r="BLH174" s="132">
        <f t="shared" si="34"/>
        <v>0</v>
      </c>
      <c r="BLI174" s="132">
        <f t="shared" si="34"/>
        <v>0</v>
      </c>
      <c r="BLJ174" s="132">
        <f t="shared" si="34"/>
        <v>0</v>
      </c>
      <c r="BLK174" s="132">
        <f t="shared" si="34"/>
        <v>0</v>
      </c>
      <c r="BLL174" s="132">
        <f t="shared" si="34"/>
        <v>0</v>
      </c>
      <c r="BLM174" s="132">
        <f t="shared" si="34"/>
        <v>0</v>
      </c>
      <c r="BLN174" s="132">
        <f t="shared" si="34"/>
        <v>0</v>
      </c>
      <c r="BLO174" s="132">
        <f t="shared" si="34"/>
        <v>0</v>
      </c>
      <c r="BLP174" s="132">
        <f t="shared" si="34"/>
        <v>0</v>
      </c>
      <c r="BLQ174" s="132">
        <f t="shared" si="34"/>
        <v>0</v>
      </c>
      <c r="BLR174" s="132">
        <f t="shared" si="34"/>
        <v>0</v>
      </c>
      <c r="BLS174" s="132">
        <f t="shared" si="34"/>
        <v>0</v>
      </c>
      <c r="BLT174" s="132">
        <f t="shared" si="34"/>
        <v>0</v>
      </c>
      <c r="BLU174" s="132">
        <f t="shared" si="34"/>
        <v>0</v>
      </c>
      <c r="BLV174" s="132">
        <f t="shared" si="34"/>
        <v>0</v>
      </c>
      <c r="BLW174" s="132">
        <f t="shared" si="34"/>
        <v>0</v>
      </c>
      <c r="BLX174" s="132">
        <f t="shared" si="34"/>
        <v>0</v>
      </c>
      <c r="BLY174" s="132">
        <f t="shared" si="34"/>
        <v>0</v>
      </c>
      <c r="BLZ174" s="132">
        <f t="shared" ref="BLZ174:BOK174" si="35">SUBTOTAL(9,BLZ64:BLZ65)</f>
        <v>0</v>
      </c>
      <c r="BMA174" s="132">
        <f t="shared" si="35"/>
        <v>0</v>
      </c>
      <c r="BMB174" s="132">
        <f t="shared" si="35"/>
        <v>0</v>
      </c>
      <c r="BMC174" s="132">
        <f t="shared" si="35"/>
        <v>0</v>
      </c>
      <c r="BMD174" s="132">
        <f t="shared" si="35"/>
        <v>0</v>
      </c>
      <c r="BME174" s="132">
        <f t="shared" si="35"/>
        <v>0</v>
      </c>
      <c r="BMF174" s="132">
        <f t="shared" si="35"/>
        <v>0</v>
      </c>
      <c r="BMG174" s="132">
        <f t="shared" si="35"/>
        <v>0</v>
      </c>
      <c r="BMH174" s="132">
        <f t="shared" si="35"/>
        <v>0</v>
      </c>
      <c r="BMI174" s="132">
        <f t="shared" si="35"/>
        <v>0</v>
      </c>
      <c r="BMJ174" s="132">
        <f t="shared" si="35"/>
        <v>0</v>
      </c>
      <c r="BMK174" s="132">
        <f t="shared" si="35"/>
        <v>0</v>
      </c>
      <c r="BML174" s="132">
        <f t="shared" si="35"/>
        <v>0</v>
      </c>
      <c r="BMM174" s="132">
        <f t="shared" si="35"/>
        <v>0</v>
      </c>
      <c r="BMN174" s="132">
        <f t="shared" si="35"/>
        <v>0</v>
      </c>
      <c r="BMO174" s="132">
        <f t="shared" si="35"/>
        <v>0</v>
      </c>
      <c r="BMP174" s="132">
        <f t="shared" si="35"/>
        <v>0</v>
      </c>
      <c r="BMQ174" s="132">
        <f t="shared" si="35"/>
        <v>0</v>
      </c>
      <c r="BMR174" s="132">
        <f t="shared" si="35"/>
        <v>0</v>
      </c>
      <c r="BMS174" s="132">
        <f t="shared" si="35"/>
        <v>0</v>
      </c>
      <c r="BMT174" s="132">
        <f t="shared" si="35"/>
        <v>0</v>
      </c>
      <c r="BMU174" s="132">
        <f t="shared" si="35"/>
        <v>0</v>
      </c>
      <c r="BMV174" s="132">
        <f t="shared" si="35"/>
        <v>0</v>
      </c>
      <c r="BMW174" s="132">
        <f t="shared" si="35"/>
        <v>0</v>
      </c>
      <c r="BMX174" s="132">
        <f t="shared" si="35"/>
        <v>0</v>
      </c>
      <c r="BMY174" s="132">
        <f t="shared" si="35"/>
        <v>0</v>
      </c>
      <c r="BMZ174" s="132">
        <f t="shared" si="35"/>
        <v>0</v>
      </c>
      <c r="BNA174" s="132">
        <f t="shared" si="35"/>
        <v>0</v>
      </c>
      <c r="BNB174" s="132">
        <f t="shared" si="35"/>
        <v>0</v>
      </c>
      <c r="BNC174" s="132">
        <f t="shared" si="35"/>
        <v>0</v>
      </c>
      <c r="BND174" s="132">
        <f t="shared" si="35"/>
        <v>0</v>
      </c>
      <c r="BNE174" s="132">
        <f t="shared" si="35"/>
        <v>0</v>
      </c>
      <c r="BNF174" s="132">
        <f t="shared" si="35"/>
        <v>0</v>
      </c>
      <c r="BNG174" s="132">
        <f t="shared" si="35"/>
        <v>0</v>
      </c>
      <c r="BNH174" s="132">
        <f t="shared" si="35"/>
        <v>0</v>
      </c>
      <c r="BNI174" s="132">
        <f t="shared" si="35"/>
        <v>0</v>
      </c>
      <c r="BNJ174" s="132">
        <f t="shared" si="35"/>
        <v>0</v>
      </c>
      <c r="BNK174" s="132">
        <f t="shared" si="35"/>
        <v>0</v>
      </c>
      <c r="BNL174" s="132">
        <f t="shared" si="35"/>
        <v>0</v>
      </c>
      <c r="BNM174" s="132">
        <f t="shared" si="35"/>
        <v>0</v>
      </c>
      <c r="BNN174" s="132">
        <f t="shared" si="35"/>
        <v>0</v>
      </c>
      <c r="BNO174" s="132">
        <f t="shared" si="35"/>
        <v>0</v>
      </c>
      <c r="BNP174" s="132">
        <f t="shared" si="35"/>
        <v>0</v>
      </c>
      <c r="BNQ174" s="132">
        <f t="shared" si="35"/>
        <v>0</v>
      </c>
      <c r="BNR174" s="132">
        <f t="shared" si="35"/>
        <v>0</v>
      </c>
      <c r="BNS174" s="132">
        <f t="shared" si="35"/>
        <v>0</v>
      </c>
      <c r="BNT174" s="132">
        <f t="shared" si="35"/>
        <v>0</v>
      </c>
      <c r="BNU174" s="132">
        <f t="shared" si="35"/>
        <v>0</v>
      </c>
      <c r="BNV174" s="132">
        <f t="shared" si="35"/>
        <v>0</v>
      </c>
      <c r="BNW174" s="132">
        <f t="shared" si="35"/>
        <v>0</v>
      </c>
      <c r="BNX174" s="132">
        <f t="shared" si="35"/>
        <v>0</v>
      </c>
      <c r="BNY174" s="132">
        <f t="shared" si="35"/>
        <v>0</v>
      </c>
      <c r="BNZ174" s="132">
        <f t="shared" si="35"/>
        <v>0</v>
      </c>
      <c r="BOA174" s="132">
        <f t="shared" si="35"/>
        <v>0</v>
      </c>
      <c r="BOB174" s="132">
        <f t="shared" si="35"/>
        <v>0</v>
      </c>
      <c r="BOC174" s="132">
        <f t="shared" si="35"/>
        <v>0</v>
      </c>
      <c r="BOD174" s="132">
        <f t="shared" si="35"/>
        <v>0</v>
      </c>
      <c r="BOE174" s="132">
        <f t="shared" si="35"/>
        <v>0</v>
      </c>
      <c r="BOF174" s="132">
        <f t="shared" si="35"/>
        <v>0</v>
      </c>
      <c r="BOG174" s="132">
        <f t="shared" si="35"/>
        <v>0</v>
      </c>
      <c r="BOH174" s="132">
        <f t="shared" si="35"/>
        <v>0</v>
      </c>
      <c r="BOI174" s="132">
        <f t="shared" si="35"/>
        <v>0</v>
      </c>
      <c r="BOJ174" s="132">
        <f t="shared" si="35"/>
        <v>0</v>
      </c>
      <c r="BOK174" s="132">
        <f t="shared" si="35"/>
        <v>0</v>
      </c>
      <c r="BOL174" s="132">
        <f t="shared" ref="BOL174:BQW174" si="36">SUBTOTAL(9,BOL64:BOL65)</f>
        <v>0</v>
      </c>
      <c r="BOM174" s="132">
        <f t="shared" si="36"/>
        <v>0</v>
      </c>
      <c r="BON174" s="132">
        <f t="shared" si="36"/>
        <v>0</v>
      </c>
      <c r="BOO174" s="132">
        <f t="shared" si="36"/>
        <v>0</v>
      </c>
      <c r="BOP174" s="132">
        <f t="shared" si="36"/>
        <v>0</v>
      </c>
      <c r="BOQ174" s="132">
        <f t="shared" si="36"/>
        <v>0</v>
      </c>
      <c r="BOR174" s="132">
        <f t="shared" si="36"/>
        <v>0</v>
      </c>
      <c r="BOS174" s="132">
        <f t="shared" si="36"/>
        <v>0</v>
      </c>
      <c r="BOT174" s="132">
        <f t="shared" si="36"/>
        <v>0</v>
      </c>
      <c r="BOU174" s="132">
        <f t="shared" si="36"/>
        <v>0</v>
      </c>
      <c r="BOV174" s="132">
        <f t="shared" si="36"/>
        <v>0</v>
      </c>
      <c r="BOW174" s="132">
        <f t="shared" si="36"/>
        <v>0</v>
      </c>
      <c r="BOX174" s="132">
        <f t="shared" si="36"/>
        <v>0</v>
      </c>
      <c r="BOY174" s="132">
        <f t="shared" si="36"/>
        <v>0</v>
      </c>
      <c r="BOZ174" s="132">
        <f t="shared" si="36"/>
        <v>0</v>
      </c>
      <c r="BPA174" s="132">
        <f t="shared" si="36"/>
        <v>0</v>
      </c>
      <c r="BPB174" s="132">
        <f t="shared" si="36"/>
        <v>0</v>
      </c>
      <c r="BPC174" s="132">
        <f t="shared" si="36"/>
        <v>0</v>
      </c>
      <c r="BPD174" s="132">
        <f t="shared" si="36"/>
        <v>0</v>
      </c>
      <c r="BPE174" s="132">
        <f t="shared" si="36"/>
        <v>0</v>
      </c>
      <c r="BPF174" s="132">
        <f t="shared" si="36"/>
        <v>0</v>
      </c>
      <c r="BPG174" s="132">
        <f t="shared" si="36"/>
        <v>0</v>
      </c>
      <c r="BPH174" s="132">
        <f t="shared" si="36"/>
        <v>0</v>
      </c>
      <c r="BPI174" s="132">
        <f t="shared" si="36"/>
        <v>0</v>
      </c>
      <c r="BPJ174" s="132">
        <f t="shared" si="36"/>
        <v>0</v>
      </c>
      <c r="BPK174" s="132">
        <f t="shared" si="36"/>
        <v>0</v>
      </c>
      <c r="BPL174" s="132">
        <f t="shared" si="36"/>
        <v>0</v>
      </c>
      <c r="BPM174" s="132">
        <f t="shared" si="36"/>
        <v>0</v>
      </c>
      <c r="BPN174" s="132">
        <f t="shared" si="36"/>
        <v>0</v>
      </c>
      <c r="BPO174" s="132">
        <f t="shared" si="36"/>
        <v>0</v>
      </c>
      <c r="BPP174" s="132">
        <f t="shared" si="36"/>
        <v>0</v>
      </c>
      <c r="BPQ174" s="132">
        <f t="shared" si="36"/>
        <v>0</v>
      </c>
      <c r="BPR174" s="132">
        <f t="shared" si="36"/>
        <v>0</v>
      </c>
      <c r="BPS174" s="132">
        <f t="shared" si="36"/>
        <v>0</v>
      </c>
      <c r="BPT174" s="132">
        <f t="shared" si="36"/>
        <v>0</v>
      </c>
      <c r="BPU174" s="132">
        <f t="shared" si="36"/>
        <v>0</v>
      </c>
      <c r="BPV174" s="132">
        <f t="shared" si="36"/>
        <v>0</v>
      </c>
      <c r="BPW174" s="132">
        <f t="shared" si="36"/>
        <v>0</v>
      </c>
      <c r="BPX174" s="132">
        <f t="shared" si="36"/>
        <v>0</v>
      </c>
      <c r="BPY174" s="132">
        <f t="shared" si="36"/>
        <v>0</v>
      </c>
      <c r="BPZ174" s="132">
        <f t="shared" si="36"/>
        <v>0</v>
      </c>
      <c r="BQA174" s="132">
        <f t="shared" si="36"/>
        <v>0</v>
      </c>
      <c r="BQB174" s="132">
        <f t="shared" si="36"/>
        <v>0</v>
      </c>
      <c r="BQC174" s="132">
        <f t="shared" si="36"/>
        <v>0</v>
      </c>
      <c r="BQD174" s="132">
        <f t="shared" si="36"/>
        <v>0</v>
      </c>
      <c r="BQE174" s="132">
        <f t="shared" si="36"/>
        <v>0</v>
      </c>
      <c r="BQF174" s="132">
        <f t="shared" si="36"/>
        <v>0</v>
      </c>
      <c r="BQG174" s="132">
        <f t="shared" si="36"/>
        <v>0</v>
      </c>
      <c r="BQH174" s="132">
        <f t="shared" si="36"/>
        <v>0</v>
      </c>
      <c r="BQI174" s="132">
        <f t="shared" si="36"/>
        <v>0</v>
      </c>
      <c r="BQJ174" s="132">
        <f t="shared" si="36"/>
        <v>0</v>
      </c>
      <c r="BQK174" s="132">
        <f t="shared" si="36"/>
        <v>0</v>
      </c>
      <c r="BQL174" s="132">
        <f t="shared" si="36"/>
        <v>0</v>
      </c>
      <c r="BQM174" s="132">
        <f t="shared" si="36"/>
        <v>0</v>
      </c>
      <c r="BQN174" s="132">
        <f t="shared" si="36"/>
        <v>0</v>
      </c>
      <c r="BQO174" s="132">
        <f t="shared" si="36"/>
        <v>0</v>
      </c>
      <c r="BQP174" s="132">
        <f t="shared" si="36"/>
        <v>0</v>
      </c>
      <c r="BQQ174" s="132">
        <f t="shared" si="36"/>
        <v>0</v>
      </c>
      <c r="BQR174" s="132">
        <f t="shared" si="36"/>
        <v>0</v>
      </c>
      <c r="BQS174" s="132">
        <f t="shared" si="36"/>
        <v>0</v>
      </c>
      <c r="BQT174" s="132">
        <f t="shared" si="36"/>
        <v>0</v>
      </c>
      <c r="BQU174" s="132">
        <f t="shared" si="36"/>
        <v>0</v>
      </c>
      <c r="BQV174" s="132">
        <f t="shared" si="36"/>
        <v>0</v>
      </c>
      <c r="BQW174" s="132">
        <f t="shared" si="36"/>
        <v>0</v>
      </c>
      <c r="BQX174" s="132">
        <f t="shared" ref="BQX174:BTI174" si="37">SUBTOTAL(9,BQX64:BQX65)</f>
        <v>0</v>
      </c>
      <c r="BQY174" s="132">
        <f t="shared" si="37"/>
        <v>0</v>
      </c>
      <c r="BQZ174" s="132">
        <f t="shared" si="37"/>
        <v>0</v>
      </c>
      <c r="BRA174" s="132">
        <f t="shared" si="37"/>
        <v>0</v>
      </c>
      <c r="BRB174" s="132">
        <f t="shared" si="37"/>
        <v>0</v>
      </c>
      <c r="BRC174" s="132">
        <f t="shared" si="37"/>
        <v>0</v>
      </c>
      <c r="BRD174" s="132">
        <f t="shared" si="37"/>
        <v>0</v>
      </c>
      <c r="BRE174" s="132">
        <f t="shared" si="37"/>
        <v>0</v>
      </c>
      <c r="BRF174" s="132">
        <f t="shared" si="37"/>
        <v>0</v>
      </c>
      <c r="BRG174" s="132">
        <f t="shared" si="37"/>
        <v>0</v>
      </c>
      <c r="BRH174" s="132">
        <f t="shared" si="37"/>
        <v>0</v>
      </c>
      <c r="BRI174" s="132">
        <f t="shared" si="37"/>
        <v>0</v>
      </c>
      <c r="BRJ174" s="132">
        <f t="shared" si="37"/>
        <v>0</v>
      </c>
      <c r="BRK174" s="132">
        <f t="shared" si="37"/>
        <v>0</v>
      </c>
      <c r="BRL174" s="132">
        <f t="shared" si="37"/>
        <v>0</v>
      </c>
      <c r="BRM174" s="132">
        <f t="shared" si="37"/>
        <v>0</v>
      </c>
      <c r="BRN174" s="132">
        <f t="shared" si="37"/>
        <v>0</v>
      </c>
      <c r="BRO174" s="132">
        <f t="shared" si="37"/>
        <v>0</v>
      </c>
      <c r="BRP174" s="132">
        <f t="shared" si="37"/>
        <v>0</v>
      </c>
      <c r="BRQ174" s="132">
        <f t="shared" si="37"/>
        <v>0</v>
      </c>
      <c r="BRR174" s="132">
        <f t="shared" si="37"/>
        <v>0</v>
      </c>
      <c r="BRS174" s="132">
        <f t="shared" si="37"/>
        <v>0</v>
      </c>
      <c r="BRT174" s="132">
        <f t="shared" si="37"/>
        <v>0</v>
      </c>
      <c r="BRU174" s="132">
        <f t="shared" si="37"/>
        <v>0</v>
      </c>
      <c r="BRV174" s="132">
        <f t="shared" si="37"/>
        <v>0</v>
      </c>
      <c r="BRW174" s="132">
        <f t="shared" si="37"/>
        <v>0</v>
      </c>
      <c r="BRX174" s="132">
        <f t="shared" si="37"/>
        <v>0</v>
      </c>
      <c r="BRY174" s="132">
        <f t="shared" si="37"/>
        <v>0</v>
      </c>
      <c r="BRZ174" s="132">
        <f t="shared" si="37"/>
        <v>0</v>
      </c>
      <c r="BSA174" s="132">
        <f t="shared" si="37"/>
        <v>0</v>
      </c>
      <c r="BSB174" s="132">
        <f t="shared" si="37"/>
        <v>0</v>
      </c>
      <c r="BSC174" s="132">
        <f t="shared" si="37"/>
        <v>0</v>
      </c>
      <c r="BSD174" s="132">
        <f t="shared" si="37"/>
        <v>0</v>
      </c>
      <c r="BSE174" s="132">
        <f t="shared" si="37"/>
        <v>0</v>
      </c>
      <c r="BSF174" s="132">
        <f t="shared" si="37"/>
        <v>0</v>
      </c>
      <c r="BSG174" s="132">
        <f t="shared" si="37"/>
        <v>0</v>
      </c>
      <c r="BSH174" s="132">
        <f t="shared" si="37"/>
        <v>0</v>
      </c>
      <c r="BSI174" s="132">
        <f t="shared" si="37"/>
        <v>0</v>
      </c>
      <c r="BSJ174" s="132">
        <f t="shared" si="37"/>
        <v>0</v>
      </c>
      <c r="BSK174" s="132">
        <f t="shared" si="37"/>
        <v>0</v>
      </c>
      <c r="BSL174" s="132">
        <f t="shared" si="37"/>
        <v>0</v>
      </c>
      <c r="BSM174" s="132">
        <f t="shared" si="37"/>
        <v>0</v>
      </c>
      <c r="BSN174" s="132">
        <f t="shared" si="37"/>
        <v>0</v>
      </c>
      <c r="BSO174" s="132">
        <f t="shared" si="37"/>
        <v>0</v>
      </c>
      <c r="BSP174" s="132">
        <f t="shared" si="37"/>
        <v>0</v>
      </c>
      <c r="BSQ174" s="132">
        <f t="shared" si="37"/>
        <v>0</v>
      </c>
      <c r="BSR174" s="132">
        <f t="shared" si="37"/>
        <v>0</v>
      </c>
      <c r="BSS174" s="132">
        <f t="shared" si="37"/>
        <v>0</v>
      </c>
      <c r="BST174" s="132">
        <f t="shared" si="37"/>
        <v>0</v>
      </c>
      <c r="BSU174" s="132">
        <f t="shared" si="37"/>
        <v>0</v>
      </c>
      <c r="BSV174" s="132">
        <f t="shared" si="37"/>
        <v>0</v>
      </c>
      <c r="BSW174" s="132">
        <f t="shared" si="37"/>
        <v>0</v>
      </c>
      <c r="BSX174" s="132">
        <f t="shared" si="37"/>
        <v>0</v>
      </c>
      <c r="BSY174" s="132">
        <f t="shared" si="37"/>
        <v>0</v>
      </c>
      <c r="BSZ174" s="132">
        <f t="shared" si="37"/>
        <v>0</v>
      </c>
      <c r="BTA174" s="132">
        <f t="shared" si="37"/>
        <v>0</v>
      </c>
      <c r="BTB174" s="132">
        <f t="shared" si="37"/>
        <v>0</v>
      </c>
      <c r="BTC174" s="132">
        <f t="shared" si="37"/>
        <v>0</v>
      </c>
      <c r="BTD174" s="132">
        <f t="shared" si="37"/>
        <v>0</v>
      </c>
      <c r="BTE174" s="132">
        <f t="shared" si="37"/>
        <v>0</v>
      </c>
      <c r="BTF174" s="132">
        <f t="shared" si="37"/>
        <v>0</v>
      </c>
      <c r="BTG174" s="132">
        <f t="shared" si="37"/>
        <v>0</v>
      </c>
      <c r="BTH174" s="132">
        <f t="shared" si="37"/>
        <v>0</v>
      </c>
      <c r="BTI174" s="132">
        <f t="shared" si="37"/>
        <v>0</v>
      </c>
      <c r="BTJ174" s="132">
        <f t="shared" ref="BTJ174:BVU174" si="38">SUBTOTAL(9,BTJ64:BTJ65)</f>
        <v>0</v>
      </c>
      <c r="BTK174" s="132">
        <f t="shared" si="38"/>
        <v>0</v>
      </c>
      <c r="BTL174" s="132">
        <f t="shared" si="38"/>
        <v>0</v>
      </c>
      <c r="BTM174" s="132">
        <f t="shared" si="38"/>
        <v>0</v>
      </c>
      <c r="BTN174" s="132">
        <f t="shared" si="38"/>
        <v>0</v>
      </c>
      <c r="BTO174" s="132">
        <f t="shared" si="38"/>
        <v>0</v>
      </c>
      <c r="BTP174" s="132">
        <f t="shared" si="38"/>
        <v>0</v>
      </c>
      <c r="BTQ174" s="132">
        <f t="shared" si="38"/>
        <v>0</v>
      </c>
      <c r="BTR174" s="132">
        <f t="shared" si="38"/>
        <v>0</v>
      </c>
      <c r="BTS174" s="132">
        <f t="shared" si="38"/>
        <v>0</v>
      </c>
      <c r="BTT174" s="132">
        <f t="shared" si="38"/>
        <v>0</v>
      </c>
      <c r="BTU174" s="132">
        <f t="shared" si="38"/>
        <v>0</v>
      </c>
      <c r="BTV174" s="132">
        <f t="shared" si="38"/>
        <v>0</v>
      </c>
      <c r="BTW174" s="132">
        <f t="shared" si="38"/>
        <v>0</v>
      </c>
      <c r="BTX174" s="132">
        <f t="shared" si="38"/>
        <v>0</v>
      </c>
      <c r="BTY174" s="132">
        <f t="shared" si="38"/>
        <v>0</v>
      </c>
      <c r="BTZ174" s="132">
        <f t="shared" si="38"/>
        <v>0</v>
      </c>
      <c r="BUA174" s="132">
        <f t="shared" si="38"/>
        <v>0</v>
      </c>
      <c r="BUB174" s="132">
        <f t="shared" si="38"/>
        <v>0</v>
      </c>
      <c r="BUC174" s="132">
        <f t="shared" si="38"/>
        <v>0</v>
      </c>
      <c r="BUD174" s="132">
        <f t="shared" si="38"/>
        <v>0</v>
      </c>
      <c r="BUE174" s="132">
        <f t="shared" si="38"/>
        <v>0</v>
      </c>
      <c r="BUF174" s="132">
        <f t="shared" si="38"/>
        <v>0</v>
      </c>
      <c r="BUG174" s="132">
        <f t="shared" si="38"/>
        <v>0</v>
      </c>
      <c r="BUH174" s="132">
        <f t="shared" si="38"/>
        <v>0</v>
      </c>
      <c r="BUI174" s="132">
        <f t="shared" si="38"/>
        <v>0</v>
      </c>
      <c r="BUJ174" s="132">
        <f t="shared" si="38"/>
        <v>0</v>
      </c>
      <c r="BUK174" s="132">
        <f t="shared" si="38"/>
        <v>0</v>
      </c>
      <c r="BUL174" s="132">
        <f t="shared" si="38"/>
        <v>0</v>
      </c>
      <c r="BUM174" s="132">
        <f t="shared" si="38"/>
        <v>0</v>
      </c>
      <c r="BUN174" s="132">
        <f t="shared" si="38"/>
        <v>0</v>
      </c>
      <c r="BUO174" s="132">
        <f t="shared" si="38"/>
        <v>0</v>
      </c>
      <c r="BUP174" s="132">
        <f t="shared" si="38"/>
        <v>0</v>
      </c>
      <c r="BUQ174" s="132">
        <f t="shared" si="38"/>
        <v>0</v>
      </c>
      <c r="BUR174" s="132">
        <f t="shared" si="38"/>
        <v>0</v>
      </c>
      <c r="BUS174" s="132">
        <f t="shared" si="38"/>
        <v>0</v>
      </c>
      <c r="BUT174" s="132">
        <f t="shared" si="38"/>
        <v>0</v>
      </c>
      <c r="BUU174" s="132">
        <f t="shared" si="38"/>
        <v>0</v>
      </c>
      <c r="BUV174" s="132">
        <f t="shared" si="38"/>
        <v>0</v>
      </c>
      <c r="BUW174" s="132">
        <f t="shared" si="38"/>
        <v>0</v>
      </c>
      <c r="BUX174" s="132">
        <f t="shared" si="38"/>
        <v>0</v>
      </c>
      <c r="BUY174" s="132">
        <f t="shared" si="38"/>
        <v>0</v>
      </c>
      <c r="BUZ174" s="132">
        <f t="shared" si="38"/>
        <v>0</v>
      </c>
      <c r="BVA174" s="132">
        <f t="shared" si="38"/>
        <v>0</v>
      </c>
      <c r="BVB174" s="132">
        <f t="shared" si="38"/>
        <v>0</v>
      </c>
      <c r="BVC174" s="132">
        <f t="shared" si="38"/>
        <v>0</v>
      </c>
      <c r="BVD174" s="132">
        <f t="shared" si="38"/>
        <v>0</v>
      </c>
      <c r="BVE174" s="132">
        <f t="shared" si="38"/>
        <v>0</v>
      </c>
      <c r="BVF174" s="132">
        <f t="shared" si="38"/>
        <v>0</v>
      </c>
      <c r="BVG174" s="132">
        <f t="shared" si="38"/>
        <v>0</v>
      </c>
      <c r="BVH174" s="132">
        <f t="shared" si="38"/>
        <v>0</v>
      </c>
      <c r="BVI174" s="132">
        <f t="shared" si="38"/>
        <v>0</v>
      </c>
      <c r="BVJ174" s="132">
        <f t="shared" si="38"/>
        <v>0</v>
      </c>
      <c r="BVK174" s="132">
        <f t="shared" si="38"/>
        <v>0</v>
      </c>
      <c r="BVL174" s="132">
        <f t="shared" si="38"/>
        <v>0</v>
      </c>
      <c r="BVM174" s="132">
        <f t="shared" si="38"/>
        <v>0</v>
      </c>
      <c r="BVN174" s="132">
        <f t="shared" si="38"/>
        <v>0</v>
      </c>
      <c r="BVO174" s="132">
        <f t="shared" si="38"/>
        <v>0</v>
      </c>
      <c r="BVP174" s="132">
        <f t="shared" si="38"/>
        <v>0</v>
      </c>
      <c r="BVQ174" s="132">
        <f t="shared" si="38"/>
        <v>0</v>
      </c>
      <c r="BVR174" s="132">
        <f t="shared" si="38"/>
        <v>0</v>
      </c>
      <c r="BVS174" s="132">
        <f t="shared" si="38"/>
        <v>0</v>
      </c>
      <c r="BVT174" s="132">
        <f t="shared" si="38"/>
        <v>0</v>
      </c>
      <c r="BVU174" s="132">
        <f t="shared" si="38"/>
        <v>0</v>
      </c>
      <c r="BVV174" s="132">
        <f t="shared" ref="BVV174:BYG174" si="39">SUBTOTAL(9,BVV64:BVV65)</f>
        <v>0</v>
      </c>
      <c r="BVW174" s="132">
        <f t="shared" si="39"/>
        <v>0</v>
      </c>
      <c r="BVX174" s="132">
        <f t="shared" si="39"/>
        <v>0</v>
      </c>
      <c r="BVY174" s="132">
        <f t="shared" si="39"/>
        <v>0</v>
      </c>
      <c r="BVZ174" s="132">
        <f t="shared" si="39"/>
        <v>0</v>
      </c>
      <c r="BWA174" s="132">
        <f t="shared" si="39"/>
        <v>0</v>
      </c>
      <c r="BWB174" s="132">
        <f t="shared" si="39"/>
        <v>0</v>
      </c>
      <c r="BWC174" s="132">
        <f t="shared" si="39"/>
        <v>0</v>
      </c>
      <c r="BWD174" s="132">
        <f t="shared" si="39"/>
        <v>0</v>
      </c>
      <c r="BWE174" s="132">
        <f t="shared" si="39"/>
        <v>0</v>
      </c>
      <c r="BWF174" s="132">
        <f t="shared" si="39"/>
        <v>0</v>
      </c>
      <c r="BWG174" s="132">
        <f t="shared" si="39"/>
        <v>0</v>
      </c>
      <c r="BWH174" s="132">
        <f t="shared" si="39"/>
        <v>0</v>
      </c>
      <c r="BWI174" s="132">
        <f t="shared" si="39"/>
        <v>0</v>
      </c>
      <c r="BWJ174" s="132">
        <f t="shared" si="39"/>
        <v>0</v>
      </c>
      <c r="BWK174" s="132">
        <f t="shared" si="39"/>
        <v>0</v>
      </c>
      <c r="BWL174" s="132">
        <f t="shared" si="39"/>
        <v>0</v>
      </c>
      <c r="BWM174" s="132">
        <f t="shared" si="39"/>
        <v>0</v>
      </c>
      <c r="BWN174" s="132">
        <f t="shared" si="39"/>
        <v>0</v>
      </c>
      <c r="BWO174" s="132">
        <f t="shared" si="39"/>
        <v>0</v>
      </c>
      <c r="BWP174" s="132">
        <f t="shared" si="39"/>
        <v>0</v>
      </c>
      <c r="BWQ174" s="132">
        <f t="shared" si="39"/>
        <v>0</v>
      </c>
      <c r="BWR174" s="132">
        <f t="shared" si="39"/>
        <v>0</v>
      </c>
      <c r="BWS174" s="132">
        <f t="shared" si="39"/>
        <v>0</v>
      </c>
      <c r="BWT174" s="132">
        <f t="shared" si="39"/>
        <v>0</v>
      </c>
      <c r="BWU174" s="132">
        <f t="shared" si="39"/>
        <v>0</v>
      </c>
      <c r="BWV174" s="132">
        <f t="shared" si="39"/>
        <v>0</v>
      </c>
      <c r="BWW174" s="132">
        <f t="shared" si="39"/>
        <v>0</v>
      </c>
      <c r="BWX174" s="132">
        <f t="shared" si="39"/>
        <v>0</v>
      </c>
      <c r="BWY174" s="132">
        <f t="shared" si="39"/>
        <v>0</v>
      </c>
      <c r="BWZ174" s="132">
        <f t="shared" si="39"/>
        <v>0</v>
      </c>
      <c r="BXA174" s="132">
        <f t="shared" si="39"/>
        <v>0</v>
      </c>
      <c r="BXB174" s="132">
        <f t="shared" si="39"/>
        <v>0</v>
      </c>
      <c r="BXC174" s="132">
        <f t="shared" si="39"/>
        <v>0</v>
      </c>
      <c r="BXD174" s="132">
        <f t="shared" si="39"/>
        <v>0</v>
      </c>
      <c r="BXE174" s="132">
        <f t="shared" si="39"/>
        <v>0</v>
      </c>
      <c r="BXF174" s="132">
        <f t="shared" si="39"/>
        <v>0</v>
      </c>
      <c r="BXG174" s="132">
        <f t="shared" si="39"/>
        <v>0</v>
      </c>
      <c r="BXH174" s="132">
        <f t="shared" si="39"/>
        <v>0</v>
      </c>
      <c r="BXI174" s="132">
        <f t="shared" si="39"/>
        <v>0</v>
      </c>
      <c r="BXJ174" s="132">
        <f t="shared" si="39"/>
        <v>0</v>
      </c>
      <c r="BXK174" s="132">
        <f t="shared" si="39"/>
        <v>0</v>
      </c>
      <c r="BXL174" s="132">
        <f t="shared" si="39"/>
        <v>0</v>
      </c>
      <c r="BXM174" s="132">
        <f t="shared" si="39"/>
        <v>0</v>
      </c>
      <c r="BXN174" s="132">
        <f t="shared" si="39"/>
        <v>0</v>
      </c>
      <c r="BXO174" s="132">
        <f t="shared" si="39"/>
        <v>0</v>
      </c>
      <c r="BXP174" s="132">
        <f t="shared" si="39"/>
        <v>0</v>
      </c>
      <c r="BXQ174" s="132">
        <f t="shared" si="39"/>
        <v>0</v>
      </c>
      <c r="BXR174" s="132">
        <f t="shared" si="39"/>
        <v>0</v>
      </c>
      <c r="BXS174" s="132">
        <f t="shared" si="39"/>
        <v>0</v>
      </c>
      <c r="BXT174" s="132">
        <f t="shared" si="39"/>
        <v>0</v>
      </c>
      <c r="BXU174" s="132">
        <f t="shared" si="39"/>
        <v>0</v>
      </c>
      <c r="BXV174" s="132">
        <f t="shared" si="39"/>
        <v>0</v>
      </c>
      <c r="BXW174" s="132">
        <f t="shared" si="39"/>
        <v>0</v>
      </c>
      <c r="BXX174" s="132">
        <f t="shared" si="39"/>
        <v>0</v>
      </c>
      <c r="BXY174" s="132">
        <f t="shared" si="39"/>
        <v>0</v>
      </c>
      <c r="BXZ174" s="132">
        <f t="shared" si="39"/>
        <v>0</v>
      </c>
      <c r="BYA174" s="132">
        <f t="shared" si="39"/>
        <v>0</v>
      </c>
      <c r="BYB174" s="132">
        <f t="shared" si="39"/>
        <v>0</v>
      </c>
      <c r="BYC174" s="132">
        <f t="shared" si="39"/>
        <v>0</v>
      </c>
      <c r="BYD174" s="132">
        <f t="shared" si="39"/>
        <v>0</v>
      </c>
      <c r="BYE174" s="132">
        <f t="shared" si="39"/>
        <v>0</v>
      </c>
      <c r="BYF174" s="132">
        <f t="shared" si="39"/>
        <v>0</v>
      </c>
      <c r="BYG174" s="132">
        <f t="shared" si="39"/>
        <v>0</v>
      </c>
      <c r="BYH174" s="132">
        <f t="shared" ref="BYH174:CAS174" si="40">SUBTOTAL(9,BYH64:BYH65)</f>
        <v>0</v>
      </c>
      <c r="BYI174" s="132">
        <f t="shared" si="40"/>
        <v>0</v>
      </c>
      <c r="BYJ174" s="132">
        <f t="shared" si="40"/>
        <v>0</v>
      </c>
      <c r="BYK174" s="132">
        <f t="shared" si="40"/>
        <v>0</v>
      </c>
      <c r="BYL174" s="132">
        <f t="shared" si="40"/>
        <v>0</v>
      </c>
      <c r="BYM174" s="132">
        <f t="shared" si="40"/>
        <v>0</v>
      </c>
      <c r="BYN174" s="132">
        <f t="shared" si="40"/>
        <v>0</v>
      </c>
      <c r="BYO174" s="132">
        <f t="shared" si="40"/>
        <v>0</v>
      </c>
      <c r="BYP174" s="132">
        <f t="shared" si="40"/>
        <v>0</v>
      </c>
      <c r="BYQ174" s="132">
        <f t="shared" si="40"/>
        <v>0</v>
      </c>
      <c r="BYR174" s="132">
        <f t="shared" si="40"/>
        <v>0</v>
      </c>
      <c r="BYS174" s="132">
        <f t="shared" si="40"/>
        <v>0</v>
      </c>
      <c r="BYT174" s="132">
        <f t="shared" si="40"/>
        <v>0</v>
      </c>
      <c r="BYU174" s="132">
        <f t="shared" si="40"/>
        <v>0</v>
      </c>
      <c r="BYV174" s="132">
        <f t="shared" si="40"/>
        <v>0</v>
      </c>
      <c r="BYW174" s="132">
        <f t="shared" si="40"/>
        <v>0</v>
      </c>
      <c r="BYX174" s="132">
        <f t="shared" si="40"/>
        <v>0</v>
      </c>
      <c r="BYY174" s="132">
        <f t="shared" si="40"/>
        <v>0</v>
      </c>
      <c r="BYZ174" s="132">
        <f t="shared" si="40"/>
        <v>0</v>
      </c>
      <c r="BZA174" s="132">
        <f t="shared" si="40"/>
        <v>0</v>
      </c>
      <c r="BZB174" s="132">
        <f t="shared" si="40"/>
        <v>0</v>
      </c>
      <c r="BZC174" s="132">
        <f t="shared" si="40"/>
        <v>0</v>
      </c>
      <c r="BZD174" s="132">
        <f t="shared" si="40"/>
        <v>0</v>
      </c>
      <c r="BZE174" s="132">
        <f t="shared" si="40"/>
        <v>0</v>
      </c>
      <c r="BZF174" s="132">
        <f t="shared" si="40"/>
        <v>0</v>
      </c>
      <c r="BZG174" s="132">
        <f t="shared" si="40"/>
        <v>0</v>
      </c>
      <c r="BZH174" s="132">
        <f t="shared" si="40"/>
        <v>0</v>
      </c>
      <c r="BZI174" s="132">
        <f t="shared" si="40"/>
        <v>0</v>
      </c>
      <c r="BZJ174" s="132">
        <f t="shared" si="40"/>
        <v>0</v>
      </c>
      <c r="BZK174" s="132">
        <f t="shared" si="40"/>
        <v>0</v>
      </c>
      <c r="BZL174" s="132">
        <f t="shared" si="40"/>
        <v>0</v>
      </c>
      <c r="BZM174" s="132">
        <f t="shared" si="40"/>
        <v>0</v>
      </c>
      <c r="BZN174" s="132">
        <f t="shared" si="40"/>
        <v>0</v>
      </c>
      <c r="BZO174" s="132">
        <f t="shared" si="40"/>
        <v>0</v>
      </c>
      <c r="BZP174" s="132">
        <f t="shared" si="40"/>
        <v>0</v>
      </c>
      <c r="BZQ174" s="132">
        <f t="shared" si="40"/>
        <v>0</v>
      </c>
      <c r="BZR174" s="132">
        <f t="shared" si="40"/>
        <v>0</v>
      </c>
      <c r="BZS174" s="132">
        <f t="shared" si="40"/>
        <v>0</v>
      </c>
      <c r="BZT174" s="132">
        <f t="shared" si="40"/>
        <v>0</v>
      </c>
      <c r="BZU174" s="132">
        <f t="shared" si="40"/>
        <v>0</v>
      </c>
      <c r="BZV174" s="132">
        <f t="shared" si="40"/>
        <v>0</v>
      </c>
      <c r="BZW174" s="132">
        <f t="shared" si="40"/>
        <v>0</v>
      </c>
      <c r="BZX174" s="132">
        <f t="shared" si="40"/>
        <v>0</v>
      </c>
      <c r="BZY174" s="132">
        <f t="shared" si="40"/>
        <v>0</v>
      </c>
      <c r="BZZ174" s="132">
        <f t="shared" si="40"/>
        <v>0</v>
      </c>
      <c r="CAA174" s="132">
        <f t="shared" si="40"/>
        <v>0</v>
      </c>
      <c r="CAB174" s="132">
        <f t="shared" si="40"/>
        <v>0</v>
      </c>
      <c r="CAC174" s="132">
        <f t="shared" si="40"/>
        <v>0</v>
      </c>
      <c r="CAD174" s="132">
        <f t="shared" si="40"/>
        <v>0</v>
      </c>
      <c r="CAE174" s="132">
        <f t="shared" si="40"/>
        <v>0</v>
      </c>
      <c r="CAF174" s="132">
        <f t="shared" si="40"/>
        <v>0</v>
      </c>
      <c r="CAG174" s="132">
        <f t="shared" si="40"/>
        <v>0</v>
      </c>
      <c r="CAH174" s="132">
        <f t="shared" si="40"/>
        <v>0</v>
      </c>
      <c r="CAI174" s="132">
        <f t="shared" si="40"/>
        <v>0</v>
      </c>
      <c r="CAJ174" s="132">
        <f t="shared" si="40"/>
        <v>0</v>
      </c>
      <c r="CAK174" s="132">
        <f t="shared" si="40"/>
        <v>0</v>
      </c>
      <c r="CAL174" s="132">
        <f t="shared" si="40"/>
        <v>0</v>
      </c>
      <c r="CAM174" s="132">
        <f t="shared" si="40"/>
        <v>0</v>
      </c>
      <c r="CAN174" s="132">
        <f t="shared" si="40"/>
        <v>0</v>
      </c>
      <c r="CAO174" s="132">
        <f t="shared" si="40"/>
        <v>0</v>
      </c>
      <c r="CAP174" s="132">
        <f t="shared" si="40"/>
        <v>0</v>
      </c>
      <c r="CAQ174" s="132">
        <f t="shared" si="40"/>
        <v>0</v>
      </c>
      <c r="CAR174" s="132">
        <f t="shared" si="40"/>
        <v>0</v>
      </c>
      <c r="CAS174" s="132">
        <f t="shared" si="40"/>
        <v>0</v>
      </c>
      <c r="CAT174" s="132">
        <f t="shared" ref="CAT174:CDE174" si="41">SUBTOTAL(9,CAT64:CAT65)</f>
        <v>0</v>
      </c>
      <c r="CAU174" s="132">
        <f t="shared" si="41"/>
        <v>0</v>
      </c>
      <c r="CAV174" s="132">
        <f t="shared" si="41"/>
        <v>0</v>
      </c>
      <c r="CAW174" s="132">
        <f t="shared" si="41"/>
        <v>0</v>
      </c>
      <c r="CAX174" s="132">
        <f t="shared" si="41"/>
        <v>0</v>
      </c>
      <c r="CAY174" s="132">
        <f t="shared" si="41"/>
        <v>0</v>
      </c>
      <c r="CAZ174" s="132">
        <f t="shared" si="41"/>
        <v>0</v>
      </c>
      <c r="CBA174" s="132">
        <f t="shared" si="41"/>
        <v>0</v>
      </c>
      <c r="CBB174" s="132">
        <f t="shared" si="41"/>
        <v>0</v>
      </c>
      <c r="CBC174" s="132">
        <f t="shared" si="41"/>
        <v>0</v>
      </c>
      <c r="CBD174" s="132">
        <f t="shared" si="41"/>
        <v>0</v>
      </c>
      <c r="CBE174" s="132">
        <f t="shared" si="41"/>
        <v>0</v>
      </c>
      <c r="CBF174" s="132">
        <f t="shared" si="41"/>
        <v>0</v>
      </c>
      <c r="CBG174" s="132">
        <f t="shared" si="41"/>
        <v>0</v>
      </c>
      <c r="CBH174" s="132">
        <f t="shared" si="41"/>
        <v>0</v>
      </c>
      <c r="CBI174" s="132">
        <f t="shared" si="41"/>
        <v>0</v>
      </c>
      <c r="CBJ174" s="132">
        <f t="shared" si="41"/>
        <v>0</v>
      </c>
      <c r="CBK174" s="132">
        <f t="shared" si="41"/>
        <v>0</v>
      </c>
      <c r="CBL174" s="132">
        <f t="shared" si="41"/>
        <v>0</v>
      </c>
      <c r="CBM174" s="132">
        <f t="shared" si="41"/>
        <v>0</v>
      </c>
      <c r="CBN174" s="132">
        <f t="shared" si="41"/>
        <v>0</v>
      </c>
      <c r="CBO174" s="132">
        <f t="shared" si="41"/>
        <v>0</v>
      </c>
      <c r="CBP174" s="132">
        <f t="shared" si="41"/>
        <v>0</v>
      </c>
      <c r="CBQ174" s="132">
        <f t="shared" si="41"/>
        <v>0</v>
      </c>
      <c r="CBR174" s="132">
        <f t="shared" si="41"/>
        <v>0</v>
      </c>
      <c r="CBS174" s="132">
        <f t="shared" si="41"/>
        <v>0</v>
      </c>
      <c r="CBT174" s="132">
        <f t="shared" si="41"/>
        <v>0</v>
      </c>
      <c r="CBU174" s="132">
        <f t="shared" si="41"/>
        <v>0</v>
      </c>
      <c r="CBV174" s="132">
        <f t="shared" si="41"/>
        <v>0</v>
      </c>
      <c r="CBW174" s="132">
        <f t="shared" si="41"/>
        <v>0</v>
      </c>
      <c r="CBX174" s="132">
        <f t="shared" si="41"/>
        <v>0</v>
      </c>
      <c r="CBY174" s="132">
        <f t="shared" si="41"/>
        <v>0</v>
      </c>
      <c r="CBZ174" s="132">
        <f t="shared" si="41"/>
        <v>0</v>
      </c>
      <c r="CCA174" s="132">
        <f t="shared" si="41"/>
        <v>0</v>
      </c>
      <c r="CCB174" s="132">
        <f t="shared" si="41"/>
        <v>0</v>
      </c>
      <c r="CCC174" s="132">
        <f t="shared" si="41"/>
        <v>0</v>
      </c>
      <c r="CCD174" s="132">
        <f t="shared" si="41"/>
        <v>0</v>
      </c>
      <c r="CCE174" s="132">
        <f t="shared" si="41"/>
        <v>0</v>
      </c>
      <c r="CCF174" s="132">
        <f t="shared" si="41"/>
        <v>0</v>
      </c>
      <c r="CCG174" s="132">
        <f t="shared" si="41"/>
        <v>0</v>
      </c>
      <c r="CCH174" s="132">
        <f t="shared" si="41"/>
        <v>0</v>
      </c>
      <c r="CCI174" s="132">
        <f t="shared" si="41"/>
        <v>0</v>
      </c>
      <c r="CCJ174" s="132">
        <f t="shared" si="41"/>
        <v>0</v>
      </c>
      <c r="CCK174" s="132">
        <f t="shared" si="41"/>
        <v>0</v>
      </c>
      <c r="CCL174" s="132">
        <f t="shared" si="41"/>
        <v>0</v>
      </c>
      <c r="CCM174" s="132">
        <f t="shared" si="41"/>
        <v>0</v>
      </c>
      <c r="CCN174" s="132">
        <f t="shared" si="41"/>
        <v>0</v>
      </c>
      <c r="CCO174" s="132">
        <f t="shared" si="41"/>
        <v>0</v>
      </c>
      <c r="CCP174" s="132">
        <f t="shared" si="41"/>
        <v>0</v>
      </c>
      <c r="CCQ174" s="132">
        <f t="shared" si="41"/>
        <v>0</v>
      </c>
      <c r="CCR174" s="132">
        <f t="shared" si="41"/>
        <v>0</v>
      </c>
      <c r="CCS174" s="132">
        <f t="shared" si="41"/>
        <v>0</v>
      </c>
      <c r="CCT174" s="132">
        <f t="shared" si="41"/>
        <v>0</v>
      </c>
      <c r="CCU174" s="132">
        <f t="shared" si="41"/>
        <v>0</v>
      </c>
      <c r="CCV174" s="132">
        <f t="shared" si="41"/>
        <v>0</v>
      </c>
      <c r="CCW174" s="132">
        <f t="shared" si="41"/>
        <v>0</v>
      </c>
      <c r="CCX174" s="132">
        <f t="shared" si="41"/>
        <v>0</v>
      </c>
      <c r="CCY174" s="132">
        <f t="shared" si="41"/>
        <v>0</v>
      </c>
      <c r="CCZ174" s="132">
        <f t="shared" si="41"/>
        <v>0</v>
      </c>
      <c r="CDA174" s="132">
        <f t="shared" si="41"/>
        <v>0</v>
      </c>
      <c r="CDB174" s="132">
        <f t="shared" si="41"/>
        <v>0</v>
      </c>
      <c r="CDC174" s="132">
        <f t="shared" si="41"/>
        <v>0</v>
      </c>
      <c r="CDD174" s="132">
        <f t="shared" si="41"/>
        <v>0</v>
      </c>
      <c r="CDE174" s="132">
        <f t="shared" si="41"/>
        <v>0</v>
      </c>
      <c r="CDF174" s="132">
        <f t="shared" ref="CDF174:CFQ174" si="42">SUBTOTAL(9,CDF64:CDF65)</f>
        <v>0</v>
      </c>
      <c r="CDG174" s="132">
        <f t="shared" si="42"/>
        <v>0</v>
      </c>
      <c r="CDH174" s="132">
        <f t="shared" si="42"/>
        <v>0</v>
      </c>
      <c r="CDI174" s="132">
        <f t="shared" si="42"/>
        <v>0</v>
      </c>
      <c r="CDJ174" s="132">
        <f t="shared" si="42"/>
        <v>0</v>
      </c>
      <c r="CDK174" s="132">
        <f t="shared" si="42"/>
        <v>0</v>
      </c>
      <c r="CDL174" s="132">
        <f t="shared" si="42"/>
        <v>0</v>
      </c>
      <c r="CDM174" s="132">
        <f t="shared" si="42"/>
        <v>0</v>
      </c>
      <c r="CDN174" s="132">
        <f t="shared" si="42"/>
        <v>0</v>
      </c>
      <c r="CDO174" s="132">
        <f t="shared" si="42"/>
        <v>0</v>
      </c>
      <c r="CDP174" s="132">
        <f t="shared" si="42"/>
        <v>0</v>
      </c>
      <c r="CDQ174" s="132">
        <f t="shared" si="42"/>
        <v>0</v>
      </c>
      <c r="CDR174" s="132">
        <f t="shared" si="42"/>
        <v>0</v>
      </c>
      <c r="CDS174" s="132">
        <f t="shared" si="42"/>
        <v>0</v>
      </c>
      <c r="CDT174" s="132">
        <f t="shared" si="42"/>
        <v>0</v>
      </c>
      <c r="CDU174" s="132">
        <f t="shared" si="42"/>
        <v>0</v>
      </c>
      <c r="CDV174" s="132">
        <f t="shared" si="42"/>
        <v>0</v>
      </c>
      <c r="CDW174" s="132">
        <f t="shared" si="42"/>
        <v>0</v>
      </c>
      <c r="CDX174" s="132">
        <f t="shared" si="42"/>
        <v>0</v>
      </c>
      <c r="CDY174" s="132">
        <f t="shared" si="42"/>
        <v>0</v>
      </c>
      <c r="CDZ174" s="132">
        <f t="shared" si="42"/>
        <v>0</v>
      </c>
      <c r="CEA174" s="132">
        <f t="shared" si="42"/>
        <v>0</v>
      </c>
      <c r="CEB174" s="132">
        <f t="shared" si="42"/>
        <v>0</v>
      </c>
      <c r="CEC174" s="132">
        <f t="shared" si="42"/>
        <v>0</v>
      </c>
      <c r="CED174" s="132">
        <f t="shared" si="42"/>
        <v>0</v>
      </c>
      <c r="CEE174" s="132">
        <f t="shared" si="42"/>
        <v>0</v>
      </c>
      <c r="CEF174" s="132">
        <f t="shared" si="42"/>
        <v>0</v>
      </c>
      <c r="CEG174" s="132">
        <f t="shared" si="42"/>
        <v>0</v>
      </c>
      <c r="CEH174" s="132">
        <f t="shared" si="42"/>
        <v>0</v>
      </c>
      <c r="CEI174" s="132">
        <f t="shared" si="42"/>
        <v>0</v>
      </c>
      <c r="CEJ174" s="132">
        <f t="shared" si="42"/>
        <v>0</v>
      </c>
      <c r="CEK174" s="132">
        <f t="shared" si="42"/>
        <v>0</v>
      </c>
      <c r="CEL174" s="132">
        <f t="shared" si="42"/>
        <v>0</v>
      </c>
      <c r="CEM174" s="132">
        <f t="shared" si="42"/>
        <v>0</v>
      </c>
      <c r="CEN174" s="132">
        <f t="shared" si="42"/>
        <v>0</v>
      </c>
      <c r="CEO174" s="132">
        <f t="shared" si="42"/>
        <v>0</v>
      </c>
      <c r="CEP174" s="132">
        <f t="shared" si="42"/>
        <v>0</v>
      </c>
      <c r="CEQ174" s="132">
        <f t="shared" si="42"/>
        <v>0</v>
      </c>
      <c r="CER174" s="132">
        <f t="shared" si="42"/>
        <v>0</v>
      </c>
      <c r="CES174" s="132">
        <f t="shared" si="42"/>
        <v>0</v>
      </c>
      <c r="CET174" s="132">
        <f t="shared" si="42"/>
        <v>0</v>
      </c>
      <c r="CEU174" s="132">
        <f t="shared" si="42"/>
        <v>0</v>
      </c>
      <c r="CEV174" s="132">
        <f t="shared" si="42"/>
        <v>0</v>
      </c>
      <c r="CEW174" s="132">
        <f t="shared" si="42"/>
        <v>0</v>
      </c>
      <c r="CEX174" s="132">
        <f t="shared" si="42"/>
        <v>0</v>
      </c>
      <c r="CEY174" s="132">
        <f t="shared" si="42"/>
        <v>0</v>
      </c>
      <c r="CEZ174" s="132">
        <f t="shared" si="42"/>
        <v>0</v>
      </c>
      <c r="CFA174" s="132">
        <f t="shared" si="42"/>
        <v>0</v>
      </c>
      <c r="CFB174" s="132">
        <f t="shared" si="42"/>
        <v>0</v>
      </c>
      <c r="CFC174" s="132">
        <f t="shared" si="42"/>
        <v>0</v>
      </c>
      <c r="CFD174" s="132">
        <f t="shared" si="42"/>
        <v>0</v>
      </c>
      <c r="CFE174" s="132">
        <f t="shared" si="42"/>
        <v>0</v>
      </c>
      <c r="CFF174" s="132">
        <f t="shared" si="42"/>
        <v>0</v>
      </c>
      <c r="CFG174" s="132">
        <f t="shared" si="42"/>
        <v>0</v>
      </c>
      <c r="CFH174" s="132">
        <f t="shared" si="42"/>
        <v>0</v>
      </c>
      <c r="CFI174" s="132">
        <f t="shared" si="42"/>
        <v>0</v>
      </c>
      <c r="CFJ174" s="132">
        <f t="shared" si="42"/>
        <v>0</v>
      </c>
      <c r="CFK174" s="132">
        <f t="shared" si="42"/>
        <v>0</v>
      </c>
      <c r="CFL174" s="132">
        <f t="shared" si="42"/>
        <v>0</v>
      </c>
      <c r="CFM174" s="132">
        <f t="shared" si="42"/>
        <v>0</v>
      </c>
      <c r="CFN174" s="132">
        <f t="shared" si="42"/>
        <v>0</v>
      </c>
      <c r="CFO174" s="132">
        <f t="shared" si="42"/>
        <v>0</v>
      </c>
      <c r="CFP174" s="132">
        <f t="shared" si="42"/>
        <v>0</v>
      </c>
      <c r="CFQ174" s="132">
        <f t="shared" si="42"/>
        <v>0</v>
      </c>
      <c r="CFR174" s="132">
        <f t="shared" ref="CFR174:CIC174" si="43">SUBTOTAL(9,CFR64:CFR65)</f>
        <v>0</v>
      </c>
      <c r="CFS174" s="132">
        <f t="shared" si="43"/>
        <v>0</v>
      </c>
      <c r="CFT174" s="132">
        <f t="shared" si="43"/>
        <v>0</v>
      </c>
      <c r="CFU174" s="132">
        <f t="shared" si="43"/>
        <v>0</v>
      </c>
      <c r="CFV174" s="132">
        <f t="shared" si="43"/>
        <v>0</v>
      </c>
      <c r="CFW174" s="132">
        <f t="shared" si="43"/>
        <v>0</v>
      </c>
      <c r="CFX174" s="132">
        <f t="shared" si="43"/>
        <v>0</v>
      </c>
      <c r="CFY174" s="132">
        <f t="shared" si="43"/>
        <v>0</v>
      </c>
      <c r="CFZ174" s="132">
        <f t="shared" si="43"/>
        <v>0</v>
      </c>
      <c r="CGA174" s="132">
        <f t="shared" si="43"/>
        <v>0</v>
      </c>
      <c r="CGB174" s="132">
        <f t="shared" si="43"/>
        <v>0</v>
      </c>
      <c r="CGC174" s="132">
        <f t="shared" si="43"/>
        <v>0</v>
      </c>
      <c r="CGD174" s="132">
        <f t="shared" si="43"/>
        <v>0</v>
      </c>
      <c r="CGE174" s="132">
        <f t="shared" si="43"/>
        <v>0</v>
      </c>
      <c r="CGF174" s="132">
        <f t="shared" si="43"/>
        <v>0</v>
      </c>
      <c r="CGG174" s="132">
        <f t="shared" si="43"/>
        <v>0</v>
      </c>
      <c r="CGH174" s="132">
        <f t="shared" si="43"/>
        <v>0</v>
      </c>
      <c r="CGI174" s="132">
        <f t="shared" si="43"/>
        <v>0</v>
      </c>
      <c r="CGJ174" s="132">
        <f t="shared" si="43"/>
        <v>0</v>
      </c>
      <c r="CGK174" s="132">
        <f t="shared" si="43"/>
        <v>0</v>
      </c>
      <c r="CGL174" s="132">
        <f t="shared" si="43"/>
        <v>0</v>
      </c>
      <c r="CGM174" s="132">
        <f t="shared" si="43"/>
        <v>0</v>
      </c>
      <c r="CGN174" s="132">
        <f t="shared" si="43"/>
        <v>0</v>
      </c>
      <c r="CGO174" s="132">
        <f t="shared" si="43"/>
        <v>0</v>
      </c>
      <c r="CGP174" s="132">
        <f t="shared" si="43"/>
        <v>0</v>
      </c>
      <c r="CGQ174" s="132">
        <f t="shared" si="43"/>
        <v>0</v>
      </c>
      <c r="CGR174" s="132">
        <f t="shared" si="43"/>
        <v>0</v>
      </c>
      <c r="CGS174" s="132">
        <f t="shared" si="43"/>
        <v>0</v>
      </c>
      <c r="CGT174" s="132">
        <f t="shared" si="43"/>
        <v>0</v>
      </c>
      <c r="CGU174" s="132">
        <f t="shared" si="43"/>
        <v>0</v>
      </c>
      <c r="CGV174" s="132">
        <f t="shared" si="43"/>
        <v>0</v>
      </c>
      <c r="CGW174" s="132">
        <f t="shared" si="43"/>
        <v>0</v>
      </c>
      <c r="CGX174" s="132">
        <f t="shared" si="43"/>
        <v>0</v>
      </c>
      <c r="CGY174" s="132">
        <f t="shared" si="43"/>
        <v>0</v>
      </c>
      <c r="CGZ174" s="132">
        <f t="shared" si="43"/>
        <v>0</v>
      </c>
      <c r="CHA174" s="132">
        <f t="shared" si="43"/>
        <v>0</v>
      </c>
      <c r="CHB174" s="132">
        <f t="shared" si="43"/>
        <v>0</v>
      </c>
      <c r="CHC174" s="132">
        <f t="shared" si="43"/>
        <v>0</v>
      </c>
      <c r="CHD174" s="132">
        <f t="shared" si="43"/>
        <v>0</v>
      </c>
      <c r="CHE174" s="132">
        <f t="shared" si="43"/>
        <v>0</v>
      </c>
      <c r="CHF174" s="132">
        <f t="shared" si="43"/>
        <v>0</v>
      </c>
      <c r="CHG174" s="132">
        <f t="shared" si="43"/>
        <v>0</v>
      </c>
      <c r="CHH174" s="132">
        <f t="shared" si="43"/>
        <v>0</v>
      </c>
      <c r="CHI174" s="132">
        <f t="shared" si="43"/>
        <v>0</v>
      </c>
      <c r="CHJ174" s="132">
        <f t="shared" si="43"/>
        <v>0</v>
      </c>
      <c r="CHK174" s="132">
        <f t="shared" si="43"/>
        <v>0</v>
      </c>
      <c r="CHL174" s="132">
        <f t="shared" si="43"/>
        <v>0</v>
      </c>
      <c r="CHM174" s="132">
        <f t="shared" si="43"/>
        <v>0</v>
      </c>
      <c r="CHN174" s="132">
        <f t="shared" si="43"/>
        <v>0</v>
      </c>
      <c r="CHO174" s="132">
        <f t="shared" si="43"/>
        <v>0</v>
      </c>
      <c r="CHP174" s="132">
        <f t="shared" si="43"/>
        <v>0</v>
      </c>
      <c r="CHQ174" s="132">
        <f t="shared" si="43"/>
        <v>0</v>
      </c>
      <c r="CHR174" s="132">
        <f t="shared" si="43"/>
        <v>0</v>
      </c>
      <c r="CHS174" s="132">
        <f t="shared" si="43"/>
        <v>0</v>
      </c>
      <c r="CHT174" s="132">
        <f t="shared" si="43"/>
        <v>0</v>
      </c>
      <c r="CHU174" s="132">
        <f t="shared" si="43"/>
        <v>0</v>
      </c>
      <c r="CHV174" s="132">
        <f t="shared" si="43"/>
        <v>0</v>
      </c>
      <c r="CHW174" s="132">
        <f t="shared" si="43"/>
        <v>0</v>
      </c>
      <c r="CHX174" s="132">
        <f t="shared" si="43"/>
        <v>0</v>
      </c>
      <c r="CHY174" s="132">
        <f t="shared" si="43"/>
        <v>0</v>
      </c>
      <c r="CHZ174" s="132">
        <f t="shared" si="43"/>
        <v>0</v>
      </c>
      <c r="CIA174" s="132">
        <f t="shared" si="43"/>
        <v>0</v>
      </c>
      <c r="CIB174" s="132">
        <f t="shared" si="43"/>
        <v>0</v>
      </c>
      <c r="CIC174" s="132">
        <f t="shared" si="43"/>
        <v>0</v>
      </c>
      <c r="CID174" s="132">
        <f t="shared" ref="CID174:CKO174" si="44">SUBTOTAL(9,CID64:CID65)</f>
        <v>0</v>
      </c>
      <c r="CIE174" s="132">
        <f t="shared" si="44"/>
        <v>0</v>
      </c>
      <c r="CIF174" s="132">
        <f t="shared" si="44"/>
        <v>0</v>
      </c>
      <c r="CIG174" s="132">
        <f t="shared" si="44"/>
        <v>0</v>
      </c>
      <c r="CIH174" s="132">
        <f t="shared" si="44"/>
        <v>0</v>
      </c>
      <c r="CII174" s="132">
        <f t="shared" si="44"/>
        <v>0</v>
      </c>
      <c r="CIJ174" s="132">
        <f t="shared" si="44"/>
        <v>0</v>
      </c>
      <c r="CIK174" s="132">
        <f t="shared" si="44"/>
        <v>0</v>
      </c>
      <c r="CIL174" s="132">
        <f t="shared" si="44"/>
        <v>0</v>
      </c>
      <c r="CIM174" s="132">
        <f t="shared" si="44"/>
        <v>0</v>
      </c>
      <c r="CIN174" s="132">
        <f t="shared" si="44"/>
        <v>0</v>
      </c>
      <c r="CIO174" s="132">
        <f t="shared" si="44"/>
        <v>0</v>
      </c>
      <c r="CIP174" s="132">
        <f t="shared" si="44"/>
        <v>0</v>
      </c>
      <c r="CIQ174" s="132">
        <f t="shared" si="44"/>
        <v>0</v>
      </c>
      <c r="CIR174" s="132">
        <f t="shared" si="44"/>
        <v>0</v>
      </c>
      <c r="CIS174" s="132">
        <f t="shared" si="44"/>
        <v>0</v>
      </c>
      <c r="CIT174" s="132">
        <f t="shared" si="44"/>
        <v>0</v>
      </c>
      <c r="CIU174" s="132">
        <f t="shared" si="44"/>
        <v>0</v>
      </c>
      <c r="CIV174" s="132">
        <f t="shared" si="44"/>
        <v>0</v>
      </c>
      <c r="CIW174" s="132">
        <f t="shared" si="44"/>
        <v>0</v>
      </c>
      <c r="CIX174" s="132">
        <f t="shared" si="44"/>
        <v>0</v>
      </c>
      <c r="CIY174" s="132">
        <f t="shared" si="44"/>
        <v>0</v>
      </c>
      <c r="CIZ174" s="132">
        <f t="shared" si="44"/>
        <v>0</v>
      </c>
      <c r="CJA174" s="132">
        <f t="shared" si="44"/>
        <v>0</v>
      </c>
      <c r="CJB174" s="132">
        <f t="shared" si="44"/>
        <v>0</v>
      </c>
      <c r="CJC174" s="132">
        <f t="shared" si="44"/>
        <v>0</v>
      </c>
      <c r="CJD174" s="132">
        <f t="shared" si="44"/>
        <v>0</v>
      </c>
      <c r="CJE174" s="132">
        <f t="shared" si="44"/>
        <v>0</v>
      </c>
      <c r="CJF174" s="132">
        <f t="shared" si="44"/>
        <v>0</v>
      </c>
      <c r="CJG174" s="132">
        <f t="shared" si="44"/>
        <v>0</v>
      </c>
      <c r="CJH174" s="132">
        <f t="shared" si="44"/>
        <v>0</v>
      </c>
      <c r="CJI174" s="132">
        <f t="shared" si="44"/>
        <v>0</v>
      </c>
      <c r="CJJ174" s="132">
        <f t="shared" si="44"/>
        <v>0</v>
      </c>
      <c r="CJK174" s="132">
        <f t="shared" si="44"/>
        <v>0</v>
      </c>
      <c r="CJL174" s="132">
        <f t="shared" si="44"/>
        <v>0</v>
      </c>
      <c r="CJM174" s="132">
        <f t="shared" si="44"/>
        <v>0</v>
      </c>
      <c r="CJN174" s="132">
        <f t="shared" si="44"/>
        <v>0</v>
      </c>
      <c r="CJO174" s="132">
        <f t="shared" si="44"/>
        <v>0</v>
      </c>
      <c r="CJP174" s="132">
        <f t="shared" si="44"/>
        <v>0</v>
      </c>
      <c r="CJQ174" s="132">
        <f t="shared" si="44"/>
        <v>0</v>
      </c>
      <c r="CJR174" s="132">
        <f t="shared" si="44"/>
        <v>0</v>
      </c>
      <c r="CJS174" s="132">
        <f t="shared" si="44"/>
        <v>0</v>
      </c>
      <c r="CJT174" s="132">
        <f t="shared" si="44"/>
        <v>0</v>
      </c>
      <c r="CJU174" s="132">
        <f t="shared" si="44"/>
        <v>0</v>
      </c>
      <c r="CJV174" s="132">
        <f t="shared" si="44"/>
        <v>0</v>
      </c>
      <c r="CJW174" s="132">
        <f t="shared" si="44"/>
        <v>0</v>
      </c>
      <c r="CJX174" s="132">
        <f t="shared" si="44"/>
        <v>0</v>
      </c>
      <c r="CJY174" s="132">
        <f t="shared" si="44"/>
        <v>0</v>
      </c>
      <c r="CJZ174" s="132">
        <f t="shared" si="44"/>
        <v>0</v>
      </c>
      <c r="CKA174" s="132">
        <f t="shared" si="44"/>
        <v>0</v>
      </c>
      <c r="CKB174" s="132">
        <f t="shared" si="44"/>
        <v>0</v>
      </c>
      <c r="CKC174" s="132">
        <f t="shared" si="44"/>
        <v>0</v>
      </c>
      <c r="CKD174" s="132">
        <f t="shared" si="44"/>
        <v>0</v>
      </c>
      <c r="CKE174" s="132">
        <f t="shared" si="44"/>
        <v>0</v>
      </c>
      <c r="CKF174" s="132">
        <f t="shared" si="44"/>
        <v>0</v>
      </c>
      <c r="CKG174" s="132">
        <f t="shared" si="44"/>
        <v>0</v>
      </c>
      <c r="CKH174" s="132">
        <f t="shared" si="44"/>
        <v>0</v>
      </c>
      <c r="CKI174" s="132">
        <f t="shared" si="44"/>
        <v>0</v>
      </c>
      <c r="CKJ174" s="132">
        <f t="shared" si="44"/>
        <v>0</v>
      </c>
      <c r="CKK174" s="132">
        <f t="shared" si="44"/>
        <v>0</v>
      </c>
      <c r="CKL174" s="132">
        <f t="shared" si="44"/>
        <v>0</v>
      </c>
      <c r="CKM174" s="132">
        <f t="shared" si="44"/>
        <v>0</v>
      </c>
      <c r="CKN174" s="132">
        <f t="shared" si="44"/>
        <v>0</v>
      </c>
      <c r="CKO174" s="132">
        <f t="shared" si="44"/>
        <v>0</v>
      </c>
      <c r="CKP174" s="132">
        <f t="shared" ref="CKP174:CNA174" si="45">SUBTOTAL(9,CKP64:CKP65)</f>
        <v>0</v>
      </c>
      <c r="CKQ174" s="132">
        <f t="shared" si="45"/>
        <v>0</v>
      </c>
      <c r="CKR174" s="132">
        <f t="shared" si="45"/>
        <v>0</v>
      </c>
      <c r="CKS174" s="132">
        <f t="shared" si="45"/>
        <v>0</v>
      </c>
      <c r="CKT174" s="132">
        <f t="shared" si="45"/>
        <v>0</v>
      </c>
      <c r="CKU174" s="132">
        <f t="shared" si="45"/>
        <v>0</v>
      </c>
      <c r="CKV174" s="132">
        <f t="shared" si="45"/>
        <v>0</v>
      </c>
      <c r="CKW174" s="132">
        <f t="shared" si="45"/>
        <v>0</v>
      </c>
      <c r="CKX174" s="132">
        <f t="shared" si="45"/>
        <v>0</v>
      </c>
      <c r="CKY174" s="132">
        <f t="shared" si="45"/>
        <v>0</v>
      </c>
      <c r="CKZ174" s="132">
        <f t="shared" si="45"/>
        <v>0</v>
      </c>
      <c r="CLA174" s="132">
        <f t="shared" si="45"/>
        <v>0</v>
      </c>
      <c r="CLB174" s="132">
        <f t="shared" si="45"/>
        <v>0</v>
      </c>
      <c r="CLC174" s="132">
        <f t="shared" si="45"/>
        <v>0</v>
      </c>
      <c r="CLD174" s="132">
        <f t="shared" si="45"/>
        <v>0</v>
      </c>
      <c r="CLE174" s="132">
        <f t="shared" si="45"/>
        <v>0</v>
      </c>
      <c r="CLF174" s="132">
        <f t="shared" si="45"/>
        <v>0</v>
      </c>
      <c r="CLG174" s="132">
        <f t="shared" si="45"/>
        <v>0</v>
      </c>
      <c r="CLH174" s="132">
        <f t="shared" si="45"/>
        <v>0</v>
      </c>
      <c r="CLI174" s="132">
        <f t="shared" si="45"/>
        <v>0</v>
      </c>
      <c r="CLJ174" s="132">
        <f t="shared" si="45"/>
        <v>0</v>
      </c>
      <c r="CLK174" s="132">
        <f t="shared" si="45"/>
        <v>0</v>
      </c>
      <c r="CLL174" s="132">
        <f t="shared" si="45"/>
        <v>0</v>
      </c>
      <c r="CLM174" s="132">
        <f t="shared" si="45"/>
        <v>0</v>
      </c>
      <c r="CLN174" s="132">
        <f t="shared" si="45"/>
        <v>0</v>
      </c>
      <c r="CLO174" s="132">
        <f t="shared" si="45"/>
        <v>0</v>
      </c>
      <c r="CLP174" s="132">
        <f t="shared" si="45"/>
        <v>0</v>
      </c>
      <c r="CLQ174" s="132">
        <f t="shared" si="45"/>
        <v>0</v>
      </c>
      <c r="CLR174" s="132">
        <f t="shared" si="45"/>
        <v>0</v>
      </c>
      <c r="CLS174" s="132">
        <f t="shared" si="45"/>
        <v>0</v>
      </c>
      <c r="CLT174" s="132">
        <f t="shared" si="45"/>
        <v>0</v>
      </c>
      <c r="CLU174" s="132">
        <f t="shared" si="45"/>
        <v>0</v>
      </c>
      <c r="CLV174" s="132">
        <f t="shared" si="45"/>
        <v>0</v>
      </c>
      <c r="CLW174" s="132">
        <f t="shared" si="45"/>
        <v>0</v>
      </c>
      <c r="CLX174" s="132">
        <f t="shared" si="45"/>
        <v>0</v>
      </c>
      <c r="CLY174" s="132">
        <f t="shared" si="45"/>
        <v>0</v>
      </c>
      <c r="CLZ174" s="132">
        <f t="shared" si="45"/>
        <v>0</v>
      </c>
      <c r="CMA174" s="132">
        <f t="shared" si="45"/>
        <v>0</v>
      </c>
      <c r="CMB174" s="132">
        <f t="shared" si="45"/>
        <v>0</v>
      </c>
      <c r="CMC174" s="132">
        <f t="shared" si="45"/>
        <v>0</v>
      </c>
      <c r="CMD174" s="132">
        <f t="shared" si="45"/>
        <v>0</v>
      </c>
      <c r="CME174" s="132">
        <f t="shared" si="45"/>
        <v>0</v>
      </c>
      <c r="CMF174" s="132">
        <f t="shared" si="45"/>
        <v>0</v>
      </c>
      <c r="CMG174" s="132">
        <f t="shared" si="45"/>
        <v>0</v>
      </c>
      <c r="CMH174" s="132">
        <f t="shared" si="45"/>
        <v>0</v>
      </c>
      <c r="CMI174" s="132">
        <f t="shared" si="45"/>
        <v>0</v>
      </c>
      <c r="CMJ174" s="132">
        <f t="shared" si="45"/>
        <v>0</v>
      </c>
      <c r="CMK174" s="132">
        <f t="shared" si="45"/>
        <v>0</v>
      </c>
      <c r="CML174" s="132">
        <f t="shared" si="45"/>
        <v>0</v>
      </c>
      <c r="CMM174" s="132">
        <f t="shared" si="45"/>
        <v>0</v>
      </c>
      <c r="CMN174" s="132">
        <f t="shared" si="45"/>
        <v>0</v>
      </c>
      <c r="CMO174" s="132">
        <f t="shared" si="45"/>
        <v>0</v>
      </c>
      <c r="CMP174" s="132">
        <f t="shared" si="45"/>
        <v>0</v>
      </c>
      <c r="CMQ174" s="132">
        <f t="shared" si="45"/>
        <v>0</v>
      </c>
      <c r="CMR174" s="132">
        <f t="shared" si="45"/>
        <v>0</v>
      </c>
      <c r="CMS174" s="132">
        <f t="shared" si="45"/>
        <v>0</v>
      </c>
      <c r="CMT174" s="132">
        <f t="shared" si="45"/>
        <v>0</v>
      </c>
      <c r="CMU174" s="132">
        <f t="shared" si="45"/>
        <v>0</v>
      </c>
      <c r="CMV174" s="132">
        <f t="shared" si="45"/>
        <v>0</v>
      </c>
      <c r="CMW174" s="132">
        <f t="shared" si="45"/>
        <v>0</v>
      </c>
      <c r="CMX174" s="132">
        <f t="shared" si="45"/>
        <v>0</v>
      </c>
      <c r="CMY174" s="132">
        <f t="shared" si="45"/>
        <v>0</v>
      </c>
      <c r="CMZ174" s="132">
        <f t="shared" si="45"/>
        <v>0</v>
      </c>
      <c r="CNA174" s="132">
        <f t="shared" si="45"/>
        <v>0</v>
      </c>
      <c r="CNB174" s="132">
        <f t="shared" ref="CNB174:CPM174" si="46">SUBTOTAL(9,CNB64:CNB65)</f>
        <v>0</v>
      </c>
      <c r="CNC174" s="132">
        <f t="shared" si="46"/>
        <v>0</v>
      </c>
      <c r="CND174" s="132">
        <f t="shared" si="46"/>
        <v>0</v>
      </c>
      <c r="CNE174" s="132">
        <f t="shared" si="46"/>
        <v>0</v>
      </c>
      <c r="CNF174" s="132">
        <f t="shared" si="46"/>
        <v>0</v>
      </c>
      <c r="CNG174" s="132">
        <f t="shared" si="46"/>
        <v>0</v>
      </c>
      <c r="CNH174" s="132">
        <f t="shared" si="46"/>
        <v>0</v>
      </c>
      <c r="CNI174" s="132">
        <f t="shared" si="46"/>
        <v>0</v>
      </c>
      <c r="CNJ174" s="132">
        <f t="shared" si="46"/>
        <v>0</v>
      </c>
      <c r="CNK174" s="132">
        <f t="shared" si="46"/>
        <v>0</v>
      </c>
      <c r="CNL174" s="132">
        <f t="shared" si="46"/>
        <v>0</v>
      </c>
      <c r="CNM174" s="132">
        <f t="shared" si="46"/>
        <v>0</v>
      </c>
      <c r="CNN174" s="132">
        <f t="shared" si="46"/>
        <v>0</v>
      </c>
      <c r="CNO174" s="132">
        <f t="shared" si="46"/>
        <v>0</v>
      </c>
      <c r="CNP174" s="132">
        <f t="shared" si="46"/>
        <v>0</v>
      </c>
      <c r="CNQ174" s="132">
        <f t="shared" si="46"/>
        <v>0</v>
      </c>
      <c r="CNR174" s="132">
        <f t="shared" si="46"/>
        <v>0</v>
      </c>
      <c r="CNS174" s="132">
        <f t="shared" si="46"/>
        <v>0</v>
      </c>
      <c r="CNT174" s="132">
        <f t="shared" si="46"/>
        <v>0</v>
      </c>
      <c r="CNU174" s="132">
        <f t="shared" si="46"/>
        <v>0</v>
      </c>
      <c r="CNV174" s="132">
        <f t="shared" si="46"/>
        <v>0</v>
      </c>
      <c r="CNW174" s="132">
        <f t="shared" si="46"/>
        <v>0</v>
      </c>
      <c r="CNX174" s="132">
        <f t="shared" si="46"/>
        <v>0</v>
      </c>
      <c r="CNY174" s="132">
        <f t="shared" si="46"/>
        <v>0</v>
      </c>
      <c r="CNZ174" s="132">
        <f t="shared" si="46"/>
        <v>0</v>
      </c>
      <c r="COA174" s="132">
        <f t="shared" si="46"/>
        <v>0</v>
      </c>
      <c r="COB174" s="132">
        <f t="shared" si="46"/>
        <v>0</v>
      </c>
      <c r="COC174" s="132">
        <f t="shared" si="46"/>
        <v>0</v>
      </c>
      <c r="COD174" s="132">
        <f t="shared" si="46"/>
        <v>0</v>
      </c>
      <c r="COE174" s="132">
        <f t="shared" si="46"/>
        <v>0</v>
      </c>
      <c r="COF174" s="132">
        <f t="shared" si="46"/>
        <v>0</v>
      </c>
      <c r="COG174" s="132">
        <f t="shared" si="46"/>
        <v>0</v>
      </c>
      <c r="COH174" s="132">
        <f t="shared" si="46"/>
        <v>0</v>
      </c>
      <c r="COI174" s="132">
        <f t="shared" si="46"/>
        <v>0</v>
      </c>
      <c r="COJ174" s="132">
        <f t="shared" si="46"/>
        <v>0</v>
      </c>
      <c r="COK174" s="132">
        <f t="shared" si="46"/>
        <v>0</v>
      </c>
      <c r="COL174" s="132">
        <f t="shared" si="46"/>
        <v>0</v>
      </c>
      <c r="COM174" s="132">
        <f t="shared" si="46"/>
        <v>0</v>
      </c>
      <c r="CON174" s="132">
        <f t="shared" si="46"/>
        <v>0</v>
      </c>
      <c r="COO174" s="132">
        <f t="shared" si="46"/>
        <v>0</v>
      </c>
      <c r="COP174" s="132">
        <f t="shared" si="46"/>
        <v>0</v>
      </c>
      <c r="COQ174" s="132">
        <f t="shared" si="46"/>
        <v>0</v>
      </c>
      <c r="COR174" s="132">
        <f t="shared" si="46"/>
        <v>0</v>
      </c>
      <c r="COS174" s="132">
        <f t="shared" si="46"/>
        <v>0</v>
      </c>
      <c r="COT174" s="132">
        <f t="shared" si="46"/>
        <v>0</v>
      </c>
      <c r="COU174" s="132">
        <f t="shared" si="46"/>
        <v>0</v>
      </c>
      <c r="COV174" s="132">
        <f t="shared" si="46"/>
        <v>0</v>
      </c>
      <c r="COW174" s="132">
        <f t="shared" si="46"/>
        <v>0</v>
      </c>
      <c r="COX174" s="132">
        <f t="shared" si="46"/>
        <v>0</v>
      </c>
      <c r="COY174" s="132">
        <f t="shared" si="46"/>
        <v>0</v>
      </c>
      <c r="COZ174" s="132">
        <f t="shared" si="46"/>
        <v>0</v>
      </c>
      <c r="CPA174" s="132">
        <f t="shared" si="46"/>
        <v>0</v>
      </c>
      <c r="CPB174" s="132">
        <f t="shared" si="46"/>
        <v>0</v>
      </c>
      <c r="CPC174" s="132">
        <f t="shared" si="46"/>
        <v>0</v>
      </c>
      <c r="CPD174" s="132">
        <f t="shared" si="46"/>
        <v>0</v>
      </c>
      <c r="CPE174" s="132">
        <f t="shared" si="46"/>
        <v>0</v>
      </c>
      <c r="CPF174" s="132">
        <f t="shared" si="46"/>
        <v>0</v>
      </c>
      <c r="CPG174" s="132">
        <f t="shared" si="46"/>
        <v>0</v>
      </c>
      <c r="CPH174" s="132">
        <f t="shared" si="46"/>
        <v>0</v>
      </c>
      <c r="CPI174" s="132">
        <f t="shared" si="46"/>
        <v>0</v>
      </c>
      <c r="CPJ174" s="132">
        <f t="shared" si="46"/>
        <v>0</v>
      </c>
      <c r="CPK174" s="132">
        <f t="shared" si="46"/>
        <v>0</v>
      </c>
      <c r="CPL174" s="132">
        <f t="shared" si="46"/>
        <v>0</v>
      </c>
      <c r="CPM174" s="132">
        <f t="shared" si="46"/>
        <v>0</v>
      </c>
      <c r="CPN174" s="132">
        <f t="shared" ref="CPN174:CRY174" si="47">SUBTOTAL(9,CPN64:CPN65)</f>
        <v>0</v>
      </c>
      <c r="CPO174" s="132">
        <f t="shared" si="47"/>
        <v>0</v>
      </c>
      <c r="CPP174" s="132">
        <f t="shared" si="47"/>
        <v>0</v>
      </c>
      <c r="CPQ174" s="132">
        <f t="shared" si="47"/>
        <v>0</v>
      </c>
      <c r="CPR174" s="132">
        <f t="shared" si="47"/>
        <v>0</v>
      </c>
      <c r="CPS174" s="132">
        <f t="shared" si="47"/>
        <v>0</v>
      </c>
      <c r="CPT174" s="132">
        <f t="shared" si="47"/>
        <v>0</v>
      </c>
      <c r="CPU174" s="132">
        <f t="shared" si="47"/>
        <v>0</v>
      </c>
      <c r="CPV174" s="132">
        <f t="shared" si="47"/>
        <v>0</v>
      </c>
      <c r="CPW174" s="132">
        <f t="shared" si="47"/>
        <v>0</v>
      </c>
      <c r="CPX174" s="132">
        <f t="shared" si="47"/>
        <v>0</v>
      </c>
      <c r="CPY174" s="132">
        <f t="shared" si="47"/>
        <v>0</v>
      </c>
      <c r="CPZ174" s="132">
        <f t="shared" si="47"/>
        <v>0</v>
      </c>
      <c r="CQA174" s="132">
        <f t="shared" si="47"/>
        <v>0</v>
      </c>
      <c r="CQB174" s="132">
        <f t="shared" si="47"/>
        <v>0</v>
      </c>
      <c r="CQC174" s="132">
        <f t="shared" si="47"/>
        <v>0</v>
      </c>
      <c r="CQD174" s="132">
        <f t="shared" si="47"/>
        <v>0</v>
      </c>
      <c r="CQE174" s="132">
        <f t="shared" si="47"/>
        <v>0</v>
      </c>
      <c r="CQF174" s="132">
        <f t="shared" si="47"/>
        <v>0</v>
      </c>
      <c r="CQG174" s="132">
        <f t="shared" si="47"/>
        <v>0</v>
      </c>
      <c r="CQH174" s="132">
        <f t="shared" si="47"/>
        <v>0</v>
      </c>
      <c r="CQI174" s="132">
        <f t="shared" si="47"/>
        <v>0</v>
      </c>
      <c r="CQJ174" s="132">
        <f t="shared" si="47"/>
        <v>0</v>
      </c>
      <c r="CQK174" s="132">
        <f t="shared" si="47"/>
        <v>0</v>
      </c>
      <c r="CQL174" s="132">
        <f t="shared" si="47"/>
        <v>0</v>
      </c>
      <c r="CQM174" s="132">
        <f t="shared" si="47"/>
        <v>0</v>
      </c>
      <c r="CQN174" s="132">
        <f t="shared" si="47"/>
        <v>0</v>
      </c>
      <c r="CQO174" s="132">
        <f t="shared" si="47"/>
        <v>0</v>
      </c>
      <c r="CQP174" s="132">
        <f t="shared" si="47"/>
        <v>0</v>
      </c>
      <c r="CQQ174" s="132">
        <f t="shared" si="47"/>
        <v>0</v>
      </c>
      <c r="CQR174" s="132">
        <f t="shared" si="47"/>
        <v>0</v>
      </c>
      <c r="CQS174" s="132">
        <f t="shared" si="47"/>
        <v>0</v>
      </c>
      <c r="CQT174" s="132">
        <f t="shared" si="47"/>
        <v>0</v>
      </c>
      <c r="CQU174" s="132">
        <f t="shared" si="47"/>
        <v>0</v>
      </c>
      <c r="CQV174" s="132">
        <f t="shared" si="47"/>
        <v>0</v>
      </c>
      <c r="CQW174" s="132">
        <f t="shared" si="47"/>
        <v>0</v>
      </c>
      <c r="CQX174" s="132">
        <f t="shared" si="47"/>
        <v>0</v>
      </c>
      <c r="CQY174" s="132">
        <f t="shared" si="47"/>
        <v>0</v>
      </c>
      <c r="CQZ174" s="132">
        <f t="shared" si="47"/>
        <v>0</v>
      </c>
      <c r="CRA174" s="132">
        <f t="shared" si="47"/>
        <v>0</v>
      </c>
      <c r="CRB174" s="132">
        <f t="shared" si="47"/>
        <v>0</v>
      </c>
      <c r="CRC174" s="132">
        <f t="shared" si="47"/>
        <v>0</v>
      </c>
      <c r="CRD174" s="132">
        <f t="shared" si="47"/>
        <v>0</v>
      </c>
      <c r="CRE174" s="132">
        <f t="shared" si="47"/>
        <v>0</v>
      </c>
      <c r="CRF174" s="132">
        <f t="shared" si="47"/>
        <v>0</v>
      </c>
      <c r="CRG174" s="132">
        <f t="shared" si="47"/>
        <v>0</v>
      </c>
      <c r="CRH174" s="132">
        <f t="shared" si="47"/>
        <v>0</v>
      </c>
      <c r="CRI174" s="132">
        <f t="shared" si="47"/>
        <v>0</v>
      </c>
      <c r="CRJ174" s="132">
        <f t="shared" si="47"/>
        <v>0</v>
      </c>
      <c r="CRK174" s="132">
        <f t="shared" si="47"/>
        <v>0</v>
      </c>
      <c r="CRL174" s="132">
        <f t="shared" si="47"/>
        <v>0</v>
      </c>
      <c r="CRM174" s="132">
        <f t="shared" si="47"/>
        <v>0</v>
      </c>
      <c r="CRN174" s="132">
        <f t="shared" si="47"/>
        <v>0</v>
      </c>
      <c r="CRO174" s="132">
        <f t="shared" si="47"/>
        <v>0</v>
      </c>
      <c r="CRP174" s="132">
        <f t="shared" si="47"/>
        <v>0</v>
      </c>
      <c r="CRQ174" s="132">
        <f t="shared" si="47"/>
        <v>0</v>
      </c>
      <c r="CRR174" s="132">
        <f t="shared" si="47"/>
        <v>0</v>
      </c>
      <c r="CRS174" s="132">
        <f t="shared" si="47"/>
        <v>0</v>
      </c>
      <c r="CRT174" s="132">
        <f t="shared" si="47"/>
        <v>0</v>
      </c>
      <c r="CRU174" s="132">
        <f t="shared" si="47"/>
        <v>0</v>
      </c>
      <c r="CRV174" s="132">
        <f t="shared" si="47"/>
        <v>0</v>
      </c>
      <c r="CRW174" s="132">
        <f t="shared" si="47"/>
        <v>0</v>
      </c>
      <c r="CRX174" s="132">
        <f t="shared" si="47"/>
        <v>0</v>
      </c>
      <c r="CRY174" s="132">
        <f t="shared" si="47"/>
        <v>0</v>
      </c>
      <c r="CRZ174" s="132">
        <f t="shared" ref="CRZ174:CUK174" si="48">SUBTOTAL(9,CRZ64:CRZ65)</f>
        <v>0</v>
      </c>
      <c r="CSA174" s="132">
        <f t="shared" si="48"/>
        <v>0</v>
      </c>
      <c r="CSB174" s="132">
        <f t="shared" si="48"/>
        <v>0</v>
      </c>
      <c r="CSC174" s="132">
        <f t="shared" si="48"/>
        <v>0</v>
      </c>
      <c r="CSD174" s="132">
        <f t="shared" si="48"/>
        <v>0</v>
      </c>
      <c r="CSE174" s="132">
        <f t="shared" si="48"/>
        <v>0</v>
      </c>
      <c r="CSF174" s="132">
        <f t="shared" si="48"/>
        <v>0</v>
      </c>
      <c r="CSG174" s="132">
        <f t="shared" si="48"/>
        <v>0</v>
      </c>
      <c r="CSH174" s="132">
        <f t="shared" si="48"/>
        <v>0</v>
      </c>
      <c r="CSI174" s="132">
        <f t="shared" si="48"/>
        <v>0</v>
      </c>
      <c r="CSJ174" s="132">
        <f t="shared" si="48"/>
        <v>0</v>
      </c>
      <c r="CSK174" s="132">
        <f t="shared" si="48"/>
        <v>0</v>
      </c>
      <c r="CSL174" s="132">
        <f t="shared" si="48"/>
        <v>0</v>
      </c>
      <c r="CSM174" s="132">
        <f t="shared" si="48"/>
        <v>0</v>
      </c>
      <c r="CSN174" s="132">
        <f t="shared" si="48"/>
        <v>0</v>
      </c>
      <c r="CSO174" s="132">
        <f t="shared" si="48"/>
        <v>0</v>
      </c>
      <c r="CSP174" s="132">
        <f t="shared" si="48"/>
        <v>0</v>
      </c>
      <c r="CSQ174" s="132">
        <f t="shared" si="48"/>
        <v>0</v>
      </c>
      <c r="CSR174" s="132">
        <f t="shared" si="48"/>
        <v>0</v>
      </c>
      <c r="CSS174" s="132">
        <f t="shared" si="48"/>
        <v>0</v>
      </c>
      <c r="CST174" s="132">
        <f t="shared" si="48"/>
        <v>0</v>
      </c>
      <c r="CSU174" s="132">
        <f t="shared" si="48"/>
        <v>0</v>
      </c>
      <c r="CSV174" s="132">
        <f t="shared" si="48"/>
        <v>0</v>
      </c>
      <c r="CSW174" s="132">
        <f t="shared" si="48"/>
        <v>0</v>
      </c>
      <c r="CSX174" s="132">
        <f t="shared" si="48"/>
        <v>0</v>
      </c>
      <c r="CSY174" s="132">
        <f t="shared" si="48"/>
        <v>0</v>
      </c>
      <c r="CSZ174" s="132">
        <f t="shared" si="48"/>
        <v>0</v>
      </c>
      <c r="CTA174" s="132">
        <f t="shared" si="48"/>
        <v>0</v>
      </c>
      <c r="CTB174" s="132">
        <f t="shared" si="48"/>
        <v>0</v>
      </c>
      <c r="CTC174" s="132">
        <f t="shared" si="48"/>
        <v>0</v>
      </c>
      <c r="CTD174" s="132">
        <f t="shared" si="48"/>
        <v>0</v>
      </c>
      <c r="CTE174" s="132">
        <f t="shared" si="48"/>
        <v>0</v>
      </c>
      <c r="CTF174" s="132">
        <f t="shared" si="48"/>
        <v>0</v>
      </c>
      <c r="CTG174" s="132">
        <f t="shared" si="48"/>
        <v>0</v>
      </c>
      <c r="CTH174" s="132">
        <f t="shared" si="48"/>
        <v>0</v>
      </c>
      <c r="CTI174" s="132">
        <f t="shared" si="48"/>
        <v>0</v>
      </c>
      <c r="CTJ174" s="132">
        <f t="shared" si="48"/>
        <v>0</v>
      </c>
      <c r="CTK174" s="132">
        <f t="shared" si="48"/>
        <v>0</v>
      </c>
      <c r="CTL174" s="132">
        <f t="shared" si="48"/>
        <v>0</v>
      </c>
      <c r="CTM174" s="132">
        <f t="shared" si="48"/>
        <v>0</v>
      </c>
      <c r="CTN174" s="132">
        <f t="shared" si="48"/>
        <v>0</v>
      </c>
      <c r="CTO174" s="132">
        <f t="shared" si="48"/>
        <v>0</v>
      </c>
      <c r="CTP174" s="132">
        <f t="shared" si="48"/>
        <v>0</v>
      </c>
      <c r="CTQ174" s="132">
        <f t="shared" si="48"/>
        <v>0</v>
      </c>
      <c r="CTR174" s="132">
        <f t="shared" si="48"/>
        <v>0</v>
      </c>
      <c r="CTS174" s="132">
        <f t="shared" si="48"/>
        <v>0</v>
      </c>
      <c r="CTT174" s="132">
        <f t="shared" si="48"/>
        <v>0</v>
      </c>
      <c r="CTU174" s="132">
        <f t="shared" si="48"/>
        <v>0</v>
      </c>
      <c r="CTV174" s="132">
        <f t="shared" si="48"/>
        <v>0</v>
      </c>
      <c r="CTW174" s="132">
        <f t="shared" si="48"/>
        <v>0</v>
      </c>
      <c r="CTX174" s="132">
        <f t="shared" si="48"/>
        <v>0</v>
      </c>
      <c r="CTY174" s="132">
        <f t="shared" si="48"/>
        <v>0</v>
      </c>
      <c r="CTZ174" s="132">
        <f t="shared" si="48"/>
        <v>0</v>
      </c>
      <c r="CUA174" s="132">
        <f t="shared" si="48"/>
        <v>0</v>
      </c>
      <c r="CUB174" s="132">
        <f t="shared" si="48"/>
        <v>0</v>
      </c>
      <c r="CUC174" s="132">
        <f t="shared" si="48"/>
        <v>0</v>
      </c>
      <c r="CUD174" s="132">
        <f t="shared" si="48"/>
        <v>0</v>
      </c>
      <c r="CUE174" s="132">
        <f t="shared" si="48"/>
        <v>0</v>
      </c>
      <c r="CUF174" s="132">
        <f t="shared" si="48"/>
        <v>0</v>
      </c>
      <c r="CUG174" s="132">
        <f t="shared" si="48"/>
        <v>0</v>
      </c>
      <c r="CUH174" s="132">
        <f t="shared" si="48"/>
        <v>0</v>
      </c>
      <c r="CUI174" s="132">
        <f t="shared" si="48"/>
        <v>0</v>
      </c>
      <c r="CUJ174" s="132">
        <f t="shared" si="48"/>
        <v>0</v>
      </c>
      <c r="CUK174" s="132">
        <f t="shared" si="48"/>
        <v>0</v>
      </c>
      <c r="CUL174" s="132">
        <f t="shared" ref="CUL174:CWW174" si="49">SUBTOTAL(9,CUL64:CUL65)</f>
        <v>0</v>
      </c>
      <c r="CUM174" s="132">
        <f t="shared" si="49"/>
        <v>0</v>
      </c>
      <c r="CUN174" s="132">
        <f t="shared" si="49"/>
        <v>0</v>
      </c>
      <c r="CUO174" s="132">
        <f t="shared" si="49"/>
        <v>0</v>
      </c>
      <c r="CUP174" s="132">
        <f t="shared" si="49"/>
        <v>0</v>
      </c>
      <c r="CUQ174" s="132">
        <f t="shared" si="49"/>
        <v>0</v>
      </c>
      <c r="CUR174" s="132">
        <f t="shared" si="49"/>
        <v>0</v>
      </c>
      <c r="CUS174" s="132">
        <f t="shared" si="49"/>
        <v>0</v>
      </c>
      <c r="CUT174" s="132">
        <f t="shared" si="49"/>
        <v>0</v>
      </c>
      <c r="CUU174" s="132">
        <f t="shared" si="49"/>
        <v>0</v>
      </c>
      <c r="CUV174" s="132">
        <f t="shared" si="49"/>
        <v>0</v>
      </c>
      <c r="CUW174" s="132">
        <f t="shared" si="49"/>
        <v>0</v>
      </c>
      <c r="CUX174" s="132">
        <f t="shared" si="49"/>
        <v>0</v>
      </c>
      <c r="CUY174" s="132">
        <f t="shared" si="49"/>
        <v>0</v>
      </c>
      <c r="CUZ174" s="132">
        <f t="shared" si="49"/>
        <v>0</v>
      </c>
      <c r="CVA174" s="132">
        <f t="shared" si="49"/>
        <v>0</v>
      </c>
      <c r="CVB174" s="132">
        <f t="shared" si="49"/>
        <v>0</v>
      </c>
      <c r="CVC174" s="132">
        <f t="shared" si="49"/>
        <v>0</v>
      </c>
      <c r="CVD174" s="132">
        <f t="shared" si="49"/>
        <v>0</v>
      </c>
      <c r="CVE174" s="132">
        <f t="shared" si="49"/>
        <v>0</v>
      </c>
      <c r="CVF174" s="132">
        <f t="shared" si="49"/>
        <v>0</v>
      </c>
      <c r="CVG174" s="132">
        <f t="shared" si="49"/>
        <v>0</v>
      </c>
      <c r="CVH174" s="132">
        <f t="shared" si="49"/>
        <v>0</v>
      </c>
      <c r="CVI174" s="132">
        <f t="shared" si="49"/>
        <v>0</v>
      </c>
      <c r="CVJ174" s="132">
        <f t="shared" si="49"/>
        <v>0</v>
      </c>
      <c r="CVK174" s="132">
        <f t="shared" si="49"/>
        <v>0</v>
      </c>
      <c r="CVL174" s="132">
        <f t="shared" si="49"/>
        <v>0</v>
      </c>
      <c r="CVM174" s="132">
        <f t="shared" si="49"/>
        <v>0</v>
      </c>
      <c r="CVN174" s="132">
        <f t="shared" si="49"/>
        <v>0</v>
      </c>
      <c r="CVO174" s="132">
        <f t="shared" si="49"/>
        <v>0</v>
      </c>
      <c r="CVP174" s="132">
        <f t="shared" si="49"/>
        <v>0</v>
      </c>
      <c r="CVQ174" s="132">
        <f t="shared" si="49"/>
        <v>0</v>
      </c>
      <c r="CVR174" s="132">
        <f t="shared" si="49"/>
        <v>0</v>
      </c>
      <c r="CVS174" s="132">
        <f t="shared" si="49"/>
        <v>0</v>
      </c>
      <c r="CVT174" s="132">
        <f t="shared" si="49"/>
        <v>0</v>
      </c>
      <c r="CVU174" s="132">
        <f t="shared" si="49"/>
        <v>0</v>
      </c>
      <c r="CVV174" s="132">
        <f t="shared" si="49"/>
        <v>0</v>
      </c>
      <c r="CVW174" s="132">
        <f t="shared" si="49"/>
        <v>0</v>
      </c>
      <c r="CVX174" s="132">
        <f t="shared" si="49"/>
        <v>0</v>
      </c>
      <c r="CVY174" s="132">
        <f t="shared" si="49"/>
        <v>0</v>
      </c>
      <c r="CVZ174" s="132">
        <f t="shared" si="49"/>
        <v>0</v>
      </c>
      <c r="CWA174" s="132">
        <f t="shared" si="49"/>
        <v>0</v>
      </c>
      <c r="CWB174" s="132">
        <f t="shared" si="49"/>
        <v>0</v>
      </c>
      <c r="CWC174" s="132">
        <f t="shared" si="49"/>
        <v>0</v>
      </c>
      <c r="CWD174" s="132">
        <f t="shared" si="49"/>
        <v>0</v>
      </c>
      <c r="CWE174" s="132">
        <f t="shared" si="49"/>
        <v>0</v>
      </c>
      <c r="CWF174" s="132">
        <f t="shared" si="49"/>
        <v>0</v>
      </c>
      <c r="CWG174" s="132">
        <f t="shared" si="49"/>
        <v>0</v>
      </c>
      <c r="CWH174" s="132">
        <f t="shared" si="49"/>
        <v>0</v>
      </c>
      <c r="CWI174" s="132">
        <f t="shared" si="49"/>
        <v>0</v>
      </c>
      <c r="CWJ174" s="132">
        <f t="shared" si="49"/>
        <v>0</v>
      </c>
      <c r="CWK174" s="132">
        <f t="shared" si="49"/>
        <v>0</v>
      </c>
      <c r="CWL174" s="132">
        <f t="shared" si="49"/>
        <v>0</v>
      </c>
      <c r="CWM174" s="132">
        <f t="shared" si="49"/>
        <v>0</v>
      </c>
      <c r="CWN174" s="132">
        <f t="shared" si="49"/>
        <v>0</v>
      </c>
      <c r="CWO174" s="132">
        <f t="shared" si="49"/>
        <v>0</v>
      </c>
      <c r="CWP174" s="132">
        <f t="shared" si="49"/>
        <v>0</v>
      </c>
      <c r="CWQ174" s="132">
        <f t="shared" si="49"/>
        <v>0</v>
      </c>
      <c r="CWR174" s="132">
        <f t="shared" si="49"/>
        <v>0</v>
      </c>
      <c r="CWS174" s="132">
        <f t="shared" si="49"/>
        <v>0</v>
      </c>
      <c r="CWT174" s="132">
        <f t="shared" si="49"/>
        <v>0</v>
      </c>
      <c r="CWU174" s="132">
        <f t="shared" si="49"/>
        <v>0</v>
      </c>
      <c r="CWV174" s="132">
        <f t="shared" si="49"/>
        <v>0</v>
      </c>
      <c r="CWW174" s="132">
        <f t="shared" si="49"/>
        <v>0</v>
      </c>
      <c r="CWX174" s="132">
        <f t="shared" ref="CWX174:CZI174" si="50">SUBTOTAL(9,CWX64:CWX65)</f>
        <v>0</v>
      </c>
      <c r="CWY174" s="132">
        <f t="shared" si="50"/>
        <v>0</v>
      </c>
      <c r="CWZ174" s="132">
        <f t="shared" si="50"/>
        <v>0</v>
      </c>
      <c r="CXA174" s="132">
        <f t="shared" si="50"/>
        <v>0</v>
      </c>
      <c r="CXB174" s="132">
        <f t="shared" si="50"/>
        <v>0</v>
      </c>
      <c r="CXC174" s="132">
        <f t="shared" si="50"/>
        <v>0</v>
      </c>
      <c r="CXD174" s="132">
        <f t="shared" si="50"/>
        <v>0</v>
      </c>
      <c r="CXE174" s="132">
        <f t="shared" si="50"/>
        <v>0</v>
      </c>
      <c r="CXF174" s="132">
        <f t="shared" si="50"/>
        <v>0</v>
      </c>
      <c r="CXG174" s="132">
        <f t="shared" si="50"/>
        <v>0</v>
      </c>
      <c r="CXH174" s="132">
        <f t="shared" si="50"/>
        <v>0</v>
      </c>
      <c r="CXI174" s="132">
        <f t="shared" si="50"/>
        <v>0</v>
      </c>
      <c r="CXJ174" s="132">
        <f t="shared" si="50"/>
        <v>0</v>
      </c>
      <c r="CXK174" s="132">
        <f t="shared" si="50"/>
        <v>0</v>
      </c>
      <c r="CXL174" s="132">
        <f t="shared" si="50"/>
        <v>0</v>
      </c>
      <c r="CXM174" s="132">
        <f t="shared" si="50"/>
        <v>0</v>
      </c>
      <c r="CXN174" s="132">
        <f t="shared" si="50"/>
        <v>0</v>
      </c>
      <c r="CXO174" s="132">
        <f t="shared" si="50"/>
        <v>0</v>
      </c>
      <c r="CXP174" s="132">
        <f t="shared" si="50"/>
        <v>0</v>
      </c>
      <c r="CXQ174" s="132">
        <f t="shared" si="50"/>
        <v>0</v>
      </c>
      <c r="CXR174" s="132">
        <f t="shared" si="50"/>
        <v>0</v>
      </c>
      <c r="CXS174" s="132">
        <f t="shared" si="50"/>
        <v>0</v>
      </c>
      <c r="CXT174" s="132">
        <f t="shared" si="50"/>
        <v>0</v>
      </c>
      <c r="CXU174" s="132">
        <f t="shared" si="50"/>
        <v>0</v>
      </c>
      <c r="CXV174" s="132">
        <f t="shared" si="50"/>
        <v>0</v>
      </c>
      <c r="CXW174" s="132">
        <f t="shared" si="50"/>
        <v>0</v>
      </c>
      <c r="CXX174" s="132">
        <f t="shared" si="50"/>
        <v>0</v>
      </c>
      <c r="CXY174" s="132">
        <f t="shared" si="50"/>
        <v>0</v>
      </c>
      <c r="CXZ174" s="132">
        <f t="shared" si="50"/>
        <v>0</v>
      </c>
      <c r="CYA174" s="132">
        <f t="shared" si="50"/>
        <v>0</v>
      </c>
      <c r="CYB174" s="132">
        <f t="shared" si="50"/>
        <v>0</v>
      </c>
      <c r="CYC174" s="132">
        <f t="shared" si="50"/>
        <v>0</v>
      </c>
      <c r="CYD174" s="132">
        <f t="shared" si="50"/>
        <v>0</v>
      </c>
      <c r="CYE174" s="132">
        <f t="shared" si="50"/>
        <v>0</v>
      </c>
      <c r="CYF174" s="132">
        <f t="shared" si="50"/>
        <v>0</v>
      </c>
      <c r="CYG174" s="132">
        <f t="shared" si="50"/>
        <v>0</v>
      </c>
      <c r="CYH174" s="132">
        <f t="shared" si="50"/>
        <v>0</v>
      </c>
      <c r="CYI174" s="132">
        <f t="shared" si="50"/>
        <v>0</v>
      </c>
      <c r="CYJ174" s="132">
        <f t="shared" si="50"/>
        <v>0</v>
      </c>
      <c r="CYK174" s="132">
        <f t="shared" si="50"/>
        <v>0</v>
      </c>
      <c r="CYL174" s="132">
        <f t="shared" si="50"/>
        <v>0</v>
      </c>
      <c r="CYM174" s="132">
        <f t="shared" si="50"/>
        <v>0</v>
      </c>
      <c r="CYN174" s="132">
        <f t="shared" si="50"/>
        <v>0</v>
      </c>
      <c r="CYO174" s="132">
        <f t="shared" si="50"/>
        <v>0</v>
      </c>
      <c r="CYP174" s="132">
        <f t="shared" si="50"/>
        <v>0</v>
      </c>
      <c r="CYQ174" s="132">
        <f t="shared" si="50"/>
        <v>0</v>
      </c>
      <c r="CYR174" s="132">
        <f t="shared" si="50"/>
        <v>0</v>
      </c>
      <c r="CYS174" s="132">
        <f t="shared" si="50"/>
        <v>0</v>
      </c>
      <c r="CYT174" s="132">
        <f t="shared" si="50"/>
        <v>0</v>
      </c>
      <c r="CYU174" s="132">
        <f t="shared" si="50"/>
        <v>0</v>
      </c>
      <c r="CYV174" s="132">
        <f t="shared" si="50"/>
        <v>0</v>
      </c>
      <c r="CYW174" s="132">
        <f t="shared" si="50"/>
        <v>0</v>
      </c>
      <c r="CYX174" s="132">
        <f t="shared" si="50"/>
        <v>0</v>
      </c>
      <c r="CYY174" s="132">
        <f t="shared" si="50"/>
        <v>0</v>
      </c>
      <c r="CYZ174" s="132">
        <f t="shared" si="50"/>
        <v>0</v>
      </c>
      <c r="CZA174" s="132">
        <f t="shared" si="50"/>
        <v>0</v>
      </c>
      <c r="CZB174" s="132">
        <f t="shared" si="50"/>
        <v>0</v>
      </c>
      <c r="CZC174" s="132">
        <f t="shared" si="50"/>
        <v>0</v>
      </c>
      <c r="CZD174" s="132">
        <f t="shared" si="50"/>
        <v>0</v>
      </c>
      <c r="CZE174" s="132">
        <f t="shared" si="50"/>
        <v>0</v>
      </c>
      <c r="CZF174" s="132">
        <f t="shared" si="50"/>
        <v>0</v>
      </c>
      <c r="CZG174" s="132">
        <f t="shared" si="50"/>
        <v>0</v>
      </c>
      <c r="CZH174" s="132">
        <f t="shared" si="50"/>
        <v>0</v>
      </c>
      <c r="CZI174" s="132">
        <f t="shared" si="50"/>
        <v>0</v>
      </c>
      <c r="CZJ174" s="132">
        <f t="shared" ref="CZJ174:DBU174" si="51">SUBTOTAL(9,CZJ64:CZJ65)</f>
        <v>0</v>
      </c>
      <c r="CZK174" s="132">
        <f t="shared" si="51"/>
        <v>0</v>
      </c>
      <c r="CZL174" s="132">
        <f t="shared" si="51"/>
        <v>0</v>
      </c>
      <c r="CZM174" s="132">
        <f t="shared" si="51"/>
        <v>0</v>
      </c>
      <c r="CZN174" s="132">
        <f t="shared" si="51"/>
        <v>0</v>
      </c>
      <c r="CZO174" s="132">
        <f t="shared" si="51"/>
        <v>0</v>
      </c>
      <c r="CZP174" s="132">
        <f t="shared" si="51"/>
        <v>0</v>
      </c>
      <c r="CZQ174" s="132">
        <f t="shared" si="51"/>
        <v>0</v>
      </c>
      <c r="CZR174" s="132">
        <f t="shared" si="51"/>
        <v>0</v>
      </c>
      <c r="CZS174" s="132">
        <f t="shared" si="51"/>
        <v>0</v>
      </c>
      <c r="CZT174" s="132">
        <f t="shared" si="51"/>
        <v>0</v>
      </c>
      <c r="CZU174" s="132">
        <f t="shared" si="51"/>
        <v>0</v>
      </c>
      <c r="CZV174" s="132">
        <f t="shared" si="51"/>
        <v>0</v>
      </c>
      <c r="CZW174" s="132">
        <f t="shared" si="51"/>
        <v>0</v>
      </c>
      <c r="CZX174" s="132">
        <f t="shared" si="51"/>
        <v>0</v>
      </c>
      <c r="CZY174" s="132">
        <f t="shared" si="51"/>
        <v>0</v>
      </c>
      <c r="CZZ174" s="132">
        <f t="shared" si="51"/>
        <v>0</v>
      </c>
      <c r="DAA174" s="132">
        <f t="shared" si="51"/>
        <v>0</v>
      </c>
      <c r="DAB174" s="132">
        <f t="shared" si="51"/>
        <v>0</v>
      </c>
      <c r="DAC174" s="132">
        <f t="shared" si="51"/>
        <v>0</v>
      </c>
      <c r="DAD174" s="132">
        <f t="shared" si="51"/>
        <v>0</v>
      </c>
      <c r="DAE174" s="132">
        <f t="shared" si="51"/>
        <v>0</v>
      </c>
      <c r="DAF174" s="132">
        <f t="shared" si="51"/>
        <v>0</v>
      </c>
      <c r="DAG174" s="132">
        <f t="shared" si="51"/>
        <v>0</v>
      </c>
      <c r="DAH174" s="132">
        <f t="shared" si="51"/>
        <v>0</v>
      </c>
      <c r="DAI174" s="132">
        <f t="shared" si="51"/>
        <v>0</v>
      </c>
      <c r="DAJ174" s="132">
        <f t="shared" si="51"/>
        <v>0</v>
      </c>
      <c r="DAK174" s="132">
        <f t="shared" si="51"/>
        <v>0</v>
      </c>
      <c r="DAL174" s="132">
        <f t="shared" si="51"/>
        <v>0</v>
      </c>
      <c r="DAM174" s="132">
        <f t="shared" si="51"/>
        <v>0</v>
      </c>
      <c r="DAN174" s="132">
        <f t="shared" si="51"/>
        <v>0</v>
      </c>
      <c r="DAO174" s="132">
        <f t="shared" si="51"/>
        <v>0</v>
      </c>
      <c r="DAP174" s="132">
        <f t="shared" si="51"/>
        <v>0</v>
      </c>
      <c r="DAQ174" s="132">
        <f t="shared" si="51"/>
        <v>0</v>
      </c>
      <c r="DAR174" s="132">
        <f t="shared" si="51"/>
        <v>0</v>
      </c>
      <c r="DAS174" s="132">
        <f t="shared" si="51"/>
        <v>0</v>
      </c>
      <c r="DAT174" s="132">
        <f t="shared" si="51"/>
        <v>0</v>
      </c>
      <c r="DAU174" s="132">
        <f t="shared" si="51"/>
        <v>0</v>
      </c>
      <c r="DAV174" s="132">
        <f t="shared" si="51"/>
        <v>0</v>
      </c>
      <c r="DAW174" s="132">
        <f t="shared" si="51"/>
        <v>0</v>
      </c>
      <c r="DAX174" s="132">
        <f t="shared" si="51"/>
        <v>0</v>
      </c>
      <c r="DAY174" s="132">
        <f t="shared" si="51"/>
        <v>0</v>
      </c>
      <c r="DAZ174" s="132">
        <f t="shared" si="51"/>
        <v>0</v>
      </c>
      <c r="DBA174" s="132">
        <f t="shared" si="51"/>
        <v>0</v>
      </c>
      <c r="DBB174" s="132">
        <f t="shared" si="51"/>
        <v>0</v>
      </c>
      <c r="DBC174" s="132">
        <f t="shared" si="51"/>
        <v>0</v>
      </c>
      <c r="DBD174" s="132">
        <f t="shared" si="51"/>
        <v>0</v>
      </c>
      <c r="DBE174" s="132">
        <f t="shared" si="51"/>
        <v>0</v>
      </c>
      <c r="DBF174" s="132">
        <f t="shared" si="51"/>
        <v>0</v>
      </c>
      <c r="DBG174" s="132">
        <f t="shared" si="51"/>
        <v>0</v>
      </c>
      <c r="DBH174" s="132">
        <f t="shared" si="51"/>
        <v>0</v>
      </c>
      <c r="DBI174" s="132">
        <f t="shared" si="51"/>
        <v>0</v>
      </c>
      <c r="DBJ174" s="132">
        <f t="shared" si="51"/>
        <v>0</v>
      </c>
      <c r="DBK174" s="132">
        <f t="shared" si="51"/>
        <v>0</v>
      </c>
      <c r="DBL174" s="132">
        <f t="shared" si="51"/>
        <v>0</v>
      </c>
      <c r="DBM174" s="132">
        <f t="shared" si="51"/>
        <v>0</v>
      </c>
      <c r="DBN174" s="132">
        <f t="shared" si="51"/>
        <v>0</v>
      </c>
      <c r="DBO174" s="132">
        <f t="shared" si="51"/>
        <v>0</v>
      </c>
      <c r="DBP174" s="132">
        <f t="shared" si="51"/>
        <v>0</v>
      </c>
      <c r="DBQ174" s="132">
        <f t="shared" si="51"/>
        <v>0</v>
      </c>
      <c r="DBR174" s="132">
        <f t="shared" si="51"/>
        <v>0</v>
      </c>
      <c r="DBS174" s="132">
        <f t="shared" si="51"/>
        <v>0</v>
      </c>
      <c r="DBT174" s="132">
        <f t="shared" si="51"/>
        <v>0</v>
      </c>
      <c r="DBU174" s="132">
        <f t="shared" si="51"/>
        <v>0</v>
      </c>
      <c r="DBV174" s="132">
        <f t="shared" ref="DBV174:DEG174" si="52">SUBTOTAL(9,DBV64:DBV65)</f>
        <v>0</v>
      </c>
      <c r="DBW174" s="132">
        <f t="shared" si="52"/>
        <v>0</v>
      </c>
      <c r="DBX174" s="132">
        <f t="shared" si="52"/>
        <v>0</v>
      </c>
      <c r="DBY174" s="132">
        <f t="shared" si="52"/>
        <v>0</v>
      </c>
      <c r="DBZ174" s="132">
        <f t="shared" si="52"/>
        <v>0</v>
      </c>
      <c r="DCA174" s="132">
        <f t="shared" si="52"/>
        <v>0</v>
      </c>
      <c r="DCB174" s="132">
        <f t="shared" si="52"/>
        <v>0</v>
      </c>
      <c r="DCC174" s="132">
        <f t="shared" si="52"/>
        <v>0</v>
      </c>
      <c r="DCD174" s="132">
        <f t="shared" si="52"/>
        <v>0</v>
      </c>
      <c r="DCE174" s="132">
        <f t="shared" si="52"/>
        <v>0</v>
      </c>
      <c r="DCF174" s="132">
        <f t="shared" si="52"/>
        <v>0</v>
      </c>
      <c r="DCG174" s="132">
        <f t="shared" si="52"/>
        <v>0</v>
      </c>
      <c r="DCH174" s="132">
        <f t="shared" si="52"/>
        <v>0</v>
      </c>
      <c r="DCI174" s="132">
        <f t="shared" si="52"/>
        <v>0</v>
      </c>
      <c r="DCJ174" s="132">
        <f t="shared" si="52"/>
        <v>0</v>
      </c>
      <c r="DCK174" s="132">
        <f t="shared" si="52"/>
        <v>0</v>
      </c>
      <c r="DCL174" s="132">
        <f t="shared" si="52"/>
        <v>0</v>
      </c>
      <c r="DCM174" s="132">
        <f t="shared" si="52"/>
        <v>0</v>
      </c>
      <c r="DCN174" s="132">
        <f t="shared" si="52"/>
        <v>0</v>
      </c>
      <c r="DCO174" s="132">
        <f t="shared" si="52"/>
        <v>0</v>
      </c>
      <c r="DCP174" s="132">
        <f t="shared" si="52"/>
        <v>0</v>
      </c>
      <c r="DCQ174" s="132">
        <f t="shared" si="52"/>
        <v>0</v>
      </c>
      <c r="DCR174" s="132">
        <f t="shared" si="52"/>
        <v>0</v>
      </c>
      <c r="DCS174" s="132">
        <f t="shared" si="52"/>
        <v>0</v>
      </c>
      <c r="DCT174" s="132">
        <f t="shared" si="52"/>
        <v>0</v>
      </c>
      <c r="DCU174" s="132">
        <f t="shared" si="52"/>
        <v>0</v>
      </c>
      <c r="DCV174" s="132">
        <f t="shared" si="52"/>
        <v>0</v>
      </c>
      <c r="DCW174" s="132">
        <f t="shared" si="52"/>
        <v>0</v>
      </c>
      <c r="DCX174" s="132">
        <f t="shared" si="52"/>
        <v>0</v>
      </c>
      <c r="DCY174" s="132">
        <f t="shared" si="52"/>
        <v>0</v>
      </c>
      <c r="DCZ174" s="132">
        <f t="shared" si="52"/>
        <v>0</v>
      </c>
      <c r="DDA174" s="132">
        <f t="shared" si="52"/>
        <v>0</v>
      </c>
      <c r="DDB174" s="132">
        <f t="shared" si="52"/>
        <v>0</v>
      </c>
      <c r="DDC174" s="132">
        <f t="shared" si="52"/>
        <v>0</v>
      </c>
      <c r="DDD174" s="132">
        <f t="shared" si="52"/>
        <v>0</v>
      </c>
      <c r="DDE174" s="132">
        <f t="shared" si="52"/>
        <v>0</v>
      </c>
      <c r="DDF174" s="132">
        <f t="shared" si="52"/>
        <v>0</v>
      </c>
      <c r="DDG174" s="132">
        <f t="shared" si="52"/>
        <v>0</v>
      </c>
      <c r="DDH174" s="132">
        <f t="shared" si="52"/>
        <v>0</v>
      </c>
      <c r="DDI174" s="132">
        <f t="shared" si="52"/>
        <v>0</v>
      </c>
      <c r="DDJ174" s="132">
        <f t="shared" si="52"/>
        <v>0</v>
      </c>
      <c r="DDK174" s="132">
        <f t="shared" si="52"/>
        <v>0</v>
      </c>
      <c r="DDL174" s="132">
        <f t="shared" si="52"/>
        <v>0</v>
      </c>
      <c r="DDM174" s="132">
        <f t="shared" si="52"/>
        <v>0</v>
      </c>
      <c r="DDN174" s="132">
        <f t="shared" si="52"/>
        <v>0</v>
      </c>
      <c r="DDO174" s="132">
        <f t="shared" si="52"/>
        <v>0</v>
      </c>
      <c r="DDP174" s="132">
        <f t="shared" si="52"/>
        <v>0</v>
      </c>
      <c r="DDQ174" s="132">
        <f t="shared" si="52"/>
        <v>0</v>
      </c>
      <c r="DDR174" s="132">
        <f t="shared" si="52"/>
        <v>0</v>
      </c>
      <c r="DDS174" s="132">
        <f t="shared" si="52"/>
        <v>0</v>
      </c>
      <c r="DDT174" s="132">
        <f t="shared" si="52"/>
        <v>0</v>
      </c>
      <c r="DDU174" s="132">
        <f t="shared" si="52"/>
        <v>0</v>
      </c>
      <c r="DDV174" s="132">
        <f t="shared" si="52"/>
        <v>0</v>
      </c>
      <c r="DDW174" s="132">
        <f t="shared" si="52"/>
        <v>0</v>
      </c>
      <c r="DDX174" s="132">
        <f t="shared" si="52"/>
        <v>0</v>
      </c>
      <c r="DDY174" s="132">
        <f t="shared" si="52"/>
        <v>0</v>
      </c>
      <c r="DDZ174" s="132">
        <f t="shared" si="52"/>
        <v>0</v>
      </c>
      <c r="DEA174" s="132">
        <f t="shared" si="52"/>
        <v>0</v>
      </c>
      <c r="DEB174" s="132">
        <f t="shared" si="52"/>
        <v>0</v>
      </c>
      <c r="DEC174" s="132">
        <f t="shared" si="52"/>
        <v>0</v>
      </c>
      <c r="DED174" s="132">
        <f t="shared" si="52"/>
        <v>0</v>
      </c>
      <c r="DEE174" s="132">
        <f t="shared" si="52"/>
        <v>0</v>
      </c>
      <c r="DEF174" s="132">
        <f t="shared" si="52"/>
        <v>0</v>
      </c>
      <c r="DEG174" s="132">
        <f t="shared" si="52"/>
        <v>0</v>
      </c>
      <c r="DEH174" s="132">
        <f t="shared" ref="DEH174:DGS174" si="53">SUBTOTAL(9,DEH64:DEH65)</f>
        <v>0</v>
      </c>
      <c r="DEI174" s="132">
        <f t="shared" si="53"/>
        <v>0</v>
      </c>
      <c r="DEJ174" s="132">
        <f t="shared" si="53"/>
        <v>0</v>
      </c>
      <c r="DEK174" s="132">
        <f t="shared" si="53"/>
        <v>0</v>
      </c>
      <c r="DEL174" s="132">
        <f t="shared" si="53"/>
        <v>0</v>
      </c>
      <c r="DEM174" s="132">
        <f t="shared" si="53"/>
        <v>0</v>
      </c>
      <c r="DEN174" s="132">
        <f t="shared" si="53"/>
        <v>0</v>
      </c>
      <c r="DEO174" s="132">
        <f t="shared" si="53"/>
        <v>0</v>
      </c>
      <c r="DEP174" s="132">
        <f t="shared" si="53"/>
        <v>0</v>
      </c>
      <c r="DEQ174" s="132">
        <f t="shared" si="53"/>
        <v>0</v>
      </c>
      <c r="DER174" s="132">
        <f t="shared" si="53"/>
        <v>0</v>
      </c>
      <c r="DES174" s="132">
        <f t="shared" si="53"/>
        <v>0</v>
      </c>
      <c r="DET174" s="132">
        <f t="shared" si="53"/>
        <v>0</v>
      </c>
      <c r="DEU174" s="132">
        <f t="shared" si="53"/>
        <v>0</v>
      </c>
      <c r="DEV174" s="132">
        <f t="shared" si="53"/>
        <v>0</v>
      </c>
      <c r="DEW174" s="132">
        <f t="shared" si="53"/>
        <v>0</v>
      </c>
      <c r="DEX174" s="132">
        <f t="shared" si="53"/>
        <v>0</v>
      </c>
      <c r="DEY174" s="132">
        <f t="shared" si="53"/>
        <v>0</v>
      </c>
      <c r="DEZ174" s="132">
        <f t="shared" si="53"/>
        <v>0</v>
      </c>
      <c r="DFA174" s="132">
        <f t="shared" si="53"/>
        <v>0</v>
      </c>
      <c r="DFB174" s="132">
        <f t="shared" si="53"/>
        <v>0</v>
      </c>
      <c r="DFC174" s="132">
        <f t="shared" si="53"/>
        <v>0</v>
      </c>
      <c r="DFD174" s="132">
        <f t="shared" si="53"/>
        <v>0</v>
      </c>
      <c r="DFE174" s="132">
        <f t="shared" si="53"/>
        <v>0</v>
      </c>
      <c r="DFF174" s="132">
        <f t="shared" si="53"/>
        <v>0</v>
      </c>
      <c r="DFG174" s="132">
        <f t="shared" si="53"/>
        <v>0</v>
      </c>
      <c r="DFH174" s="132">
        <f t="shared" si="53"/>
        <v>0</v>
      </c>
      <c r="DFI174" s="132">
        <f t="shared" si="53"/>
        <v>0</v>
      </c>
      <c r="DFJ174" s="132">
        <f t="shared" si="53"/>
        <v>0</v>
      </c>
      <c r="DFK174" s="132">
        <f t="shared" si="53"/>
        <v>0</v>
      </c>
      <c r="DFL174" s="132">
        <f t="shared" si="53"/>
        <v>0</v>
      </c>
      <c r="DFM174" s="132">
        <f t="shared" si="53"/>
        <v>0</v>
      </c>
      <c r="DFN174" s="132">
        <f t="shared" si="53"/>
        <v>0</v>
      </c>
      <c r="DFO174" s="132">
        <f t="shared" si="53"/>
        <v>0</v>
      </c>
      <c r="DFP174" s="132">
        <f t="shared" si="53"/>
        <v>0</v>
      </c>
      <c r="DFQ174" s="132">
        <f t="shared" si="53"/>
        <v>0</v>
      </c>
      <c r="DFR174" s="132">
        <f t="shared" si="53"/>
        <v>0</v>
      </c>
      <c r="DFS174" s="132">
        <f t="shared" si="53"/>
        <v>0</v>
      </c>
      <c r="DFT174" s="132">
        <f t="shared" si="53"/>
        <v>0</v>
      </c>
      <c r="DFU174" s="132">
        <f t="shared" si="53"/>
        <v>0</v>
      </c>
      <c r="DFV174" s="132">
        <f t="shared" si="53"/>
        <v>0</v>
      </c>
      <c r="DFW174" s="132">
        <f t="shared" si="53"/>
        <v>0</v>
      </c>
      <c r="DFX174" s="132">
        <f t="shared" si="53"/>
        <v>0</v>
      </c>
      <c r="DFY174" s="132">
        <f t="shared" si="53"/>
        <v>0</v>
      </c>
      <c r="DFZ174" s="132">
        <f t="shared" si="53"/>
        <v>0</v>
      </c>
      <c r="DGA174" s="132">
        <f t="shared" si="53"/>
        <v>0</v>
      </c>
      <c r="DGB174" s="132">
        <f t="shared" si="53"/>
        <v>0</v>
      </c>
      <c r="DGC174" s="132">
        <f t="shared" si="53"/>
        <v>0</v>
      </c>
      <c r="DGD174" s="132">
        <f t="shared" si="53"/>
        <v>0</v>
      </c>
      <c r="DGE174" s="132">
        <f t="shared" si="53"/>
        <v>0</v>
      </c>
      <c r="DGF174" s="132">
        <f t="shared" si="53"/>
        <v>0</v>
      </c>
      <c r="DGG174" s="132">
        <f t="shared" si="53"/>
        <v>0</v>
      </c>
      <c r="DGH174" s="132">
        <f t="shared" si="53"/>
        <v>0</v>
      </c>
      <c r="DGI174" s="132">
        <f t="shared" si="53"/>
        <v>0</v>
      </c>
      <c r="DGJ174" s="132">
        <f t="shared" si="53"/>
        <v>0</v>
      </c>
      <c r="DGK174" s="132">
        <f t="shared" si="53"/>
        <v>0</v>
      </c>
      <c r="DGL174" s="132">
        <f t="shared" si="53"/>
        <v>0</v>
      </c>
      <c r="DGM174" s="132">
        <f t="shared" si="53"/>
        <v>0</v>
      </c>
      <c r="DGN174" s="132">
        <f t="shared" si="53"/>
        <v>0</v>
      </c>
      <c r="DGO174" s="132">
        <f t="shared" si="53"/>
        <v>0</v>
      </c>
      <c r="DGP174" s="132">
        <f t="shared" si="53"/>
        <v>0</v>
      </c>
      <c r="DGQ174" s="132">
        <f t="shared" si="53"/>
        <v>0</v>
      </c>
      <c r="DGR174" s="132">
        <f t="shared" si="53"/>
        <v>0</v>
      </c>
      <c r="DGS174" s="132">
        <f t="shared" si="53"/>
        <v>0</v>
      </c>
      <c r="DGT174" s="132">
        <f t="shared" ref="DGT174:DJE174" si="54">SUBTOTAL(9,DGT64:DGT65)</f>
        <v>0</v>
      </c>
      <c r="DGU174" s="132">
        <f t="shared" si="54"/>
        <v>0</v>
      </c>
      <c r="DGV174" s="132">
        <f t="shared" si="54"/>
        <v>0</v>
      </c>
      <c r="DGW174" s="132">
        <f t="shared" si="54"/>
        <v>0</v>
      </c>
      <c r="DGX174" s="132">
        <f t="shared" si="54"/>
        <v>0</v>
      </c>
      <c r="DGY174" s="132">
        <f t="shared" si="54"/>
        <v>0</v>
      </c>
      <c r="DGZ174" s="132">
        <f t="shared" si="54"/>
        <v>0</v>
      </c>
      <c r="DHA174" s="132">
        <f t="shared" si="54"/>
        <v>0</v>
      </c>
      <c r="DHB174" s="132">
        <f t="shared" si="54"/>
        <v>0</v>
      </c>
      <c r="DHC174" s="132">
        <f t="shared" si="54"/>
        <v>0</v>
      </c>
      <c r="DHD174" s="132">
        <f t="shared" si="54"/>
        <v>0</v>
      </c>
      <c r="DHE174" s="132">
        <f t="shared" si="54"/>
        <v>0</v>
      </c>
      <c r="DHF174" s="132">
        <f t="shared" si="54"/>
        <v>0</v>
      </c>
      <c r="DHG174" s="132">
        <f t="shared" si="54"/>
        <v>0</v>
      </c>
      <c r="DHH174" s="132">
        <f t="shared" si="54"/>
        <v>0</v>
      </c>
      <c r="DHI174" s="132">
        <f t="shared" si="54"/>
        <v>0</v>
      </c>
      <c r="DHJ174" s="132">
        <f t="shared" si="54"/>
        <v>0</v>
      </c>
      <c r="DHK174" s="132">
        <f t="shared" si="54"/>
        <v>0</v>
      </c>
      <c r="DHL174" s="132">
        <f t="shared" si="54"/>
        <v>0</v>
      </c>
      <c r="DHM174" s="132">
        <f t="shared" si="54"/>
        <v>0</v>
      </c>
      <c r="DHN174" s="132">
        <f t="shared" si="54"/>
        <v>0</v>
      </c>
      <c r="DHO174" s="132">
        <f t="shared" si="54"/>
        <v>0</v>
      </c>
      <c r="DHP174" s="132">
        <f t="shared" si="54"/>
        <v>0</v>
      </c>
      <c r="DHQ174" s="132">
        <f t="shared" si="54"/>
        <v>0</v>
      </c>
      <c r="DHR174" s="132">
        <f t="shared" si="54"/>
        <v>0</v>
      </c>
      <c r="DHS174" s="132">
        <f t="shared" si="54"/>
        <v>0</v>
      </c>
      <c r="DHT174" s="132">
        <f t="shared" si="54"/>
        <v>0</v>
      </c>
      <c r="DHU174" s="132">
        <f t="shared" si="54"/>
        <v>0</v>
      </c>
      <c r="DHV174" s="132">
        <f t="shared" si="54"/>
        <v>0</v>
      </c>
      <c r="DHW174" s="132">
        <f t="shared" si="54"/>
        <v>0</v>
      </c>
      <c r="DHX174" s="132">
        <f t="shared" si="54"/>
        <v>0</v>
      </c>
      <c r="DHY174" s="132">
        <f t="shared" si="54"/>
        <v>0</v>
      </c>
      <c r="DHZ174" s="132">
        <f t="shared" si="54"/>
        <v>0</v>
      </c>
      <c r="DIA174" s="132">
        <f t="shared" si="54"/>
        <v>0</v>
      </c>
      <c r="DIB174" s="132">
        <f t="shared" si="54"/>
        <v>0</v>
      </c>
      <c r="DIC174" s="132">
        <f t="shared" si="54"/>
        <v>0</v>
      </c>
      <c r="DID174" s="132">
        <f t="shared" si="54"/>
        <v>0</v>
      </c>
      <c r="DIE174" s="132">
        <f t="shared" si="54"/>
        <v>0</v>
      </c>
      <c r="DIF174" s="132">
        <f t="shared" si="54"/>
        <v>0</v>
      </c>
      <c r="DIG174" s="132">
        <f t="shared" si="54"/>
        <v>0</v>
      </c>
      <c r="DIH174" s="132">
        <f t="shared" si="54"/>
        <v>0</v>
      </c>
      <c r="DII174" s="132">
        <f t="shared" si="54"/>
        <v>0</v>
      </c>
      <c r="DIJ174" s="132">
        <f t="shared" si="54"/>
        <v>0</v>
      </c>
      <c r="DIK174" s="132">
        <f t="shared" si="54"/>
        <v>0</v>
      </c>
      <c r="DIL174" s="132">
        <f t="shared" si="54"/>
        <v>0</v>
      </c>
      <c r="DIM174" s="132">
        <f t="shared" si="54"/>
        <v>0</v>
      </c>
      <c r="DIN174" s="132">
        <f t="shared" si="54"/>
        <v>0</v>
      </c>
      <c r="DIO174" s="132">
        <f t="shared" si="54"/>
        <v>0</v>
      </c>
      <c r="DIP174" s="132">
        <f t="shared" si="54"/>
        <v>0</v>
      </c>
      <c r="DIQ174" s="132">
        <f t="shared" si="54"/>
        <v>0</v>
      </c>
      <c r="DIR174" s="132">
        <f t="shared" si="54"/>
        <v>0</v>
      </c>
      <c r="DIS174" s="132">
        <f t="shared" si="54"/>
        <v>0</v>
      </c>
      <c r="DIT174" s="132">
        <f t="shared" si="54"/>
        <v>0</v>
      </c>
      <c r="DIU174" s="132">
        <f t="shared" si="54"/>
        <v>0</v>
      </c>
      <c r="DIV174" s="132">
        <f t="shared" si="54"/>
        <v>0</v>
      </c>
      <c r="DIW174" s="132">
        <f t="shared" si="54"/>
        <v>0</v>
      </c>
      <c r="DIX174" s="132">
        <f t="shared" si="54"/>
        <v>0</v>
      </c>
      <c r="DIY174" s="132">
        <f t="shared" si="54"/>
        <v>0</v>
      </c>
      <c r="DIZ174" s="132">
        <f t="shared" si="54"/>
        <v>0</v>
      </c>
      <c r="DJA174" s="132">
        <f t="shared" si="54"/>
        <v>0</v>
      </c>
      <c r="DJB174" s="132">
        <f t="shared" si="54"/>
        <v>0</v>
      </c>
      <c r="DJC174" s="132">
        <f t="shared" si="54"/>
        <v>0</v>
      </c>
      <c r="DJD174" s="132">
        <f t="shared" si="54"/>
        <v>0</v>
      </c>
      <c r="DJE174" s="132">
        <f t="shared" si="54"/>
        <v>0</v>
      </c>
      <c r="DJF174" s="132">
        <f t="shared" ref="DJF174:DLQ174" si="55">SUBTOTAL(9,DJF64:DJF65)</f>
        <v>0</v>
      </c>
      <c r="DJG174" s="132">
        <f t="shared" si="55"/>
        <v>0</v>
      </c>
      <c r="DJH174" s="132">
        <f t="shared" si="55"/>
        <v>0</v>
      </c>
      <c r="DJI174" s="132">
        <f t="shared" si="55"/>
        <v>0</v>
      </c>
      <c r="DJJ174" s="132">
        <f t="shared" si="55"/>
        <v>0</v>
      </c>
      <c r="DJK174" s="132">
        <f t="shared" si="55"/>
        <v>0</v>
      </c>
      <c r="DJL174" s="132">
        <f t="shared" si="55"/>
        <v>0</v>
      </c>
      <c r="DJM174" s="132">
        <f t="shared" si="55"/>
        <v>0</v>
      </c>
      <c r="DJN174" s="132">
        <f t="shared" si="55"/>
        <v>0</v>
      </c>
      <c r="DJO174" s="132">
        <f t="shared" si="55"/>
        <v>0</v>
      </c>
      <c r="DJP174" s="132">
        <f t="shared" si="55"/>
        <v>0</v>
      </c>
      <c r="DJQ174" s="132">
        <f t="shared" si="55"/>
        <v>0</v>
      </c>
      <c r="DJR174" s="132">
        <f t="shared" si="55"/>
        <v>0</v>
      </c>
      <c r="DJS174" s="132">
        <f t="shared" si="55"/>
        <v>0</v>
      </c>
      <c r="DJT174" s="132">
        <f t="shared" si="55"/>
        <v>0</v>
      </c>
      <c r="DJU174" s="132">
        <f t="shared" si="55"/>
        <v>0</v>
      </c>
      <c r="DJV174" s="132">
        <f t="shared" si="55"/>
        <v>0</v>
      </c>
      <c r="DJW174" s="132">
        <f t="shared" si="55"/>
        <v>0</v>
      </c>
      <c r="DJX174" s="132">
        <f t="shared" si="55"/>
        <v>0</v>
      </c>
      <c r="DJY174" s="132">
        <f t="shared" si="55"/>
        <v>0</v>
      </c>
      <c r="DJZ174" s="132">
        <f t="shared" si="55"/>
        <v>0</v>
      </c>
      <c r="DKA174" s="132">
        <f t="shared" si="55"/>
        <v>0</v>
      </c>
      <c r="DKB174" s="132">
        <f t="shared" si="55"/>
        <v>0</v>
      </c>
      <c r="DKC174" s="132">
        <f t="shared" si="55"/>
        <v>0</v>
      </c>
      <c r="DKD174" s="132">
        <f t="shared" si="55"/>
        <v>0</v>
      </c>
      <c r="DKE174" s="132">
        <f t="shared" si="55"/>
        <v>0</v>
      </c>
      <c r="DKF174" s="132">
        <f t="shared" si="55"/>
        <v>0</v>
      </c>
      <c r="DKG174" s="132">
        <f t="shared" si="55"/>
        <v>0</v>
      </c>
      <c r="DKH174" s="132">
        <f t="shared" si="55"/>
        <v>0</v>
      </c>
      <c r="DKI174" s="132">
        <f t="shared" si="55"/>
        <v>0</v>
      </c>
      <c r="DKJ174" s="132">
        <f t="shared" si="55"/>
        <v>0</v>
      </c>
      <c r="DKK174" s="132">
        <f t="shared" si="55"/>
        <v>0</v>
      </c>
      <c r="DKL174" s="132">
        <f t="shared" si="55"/>
        <v>0</v>
      </c>
      <c r="DKM174" s="132">
        <f t="shared" si="55"/>
        <v>0</v>
      </c>
      <c r="DKN174" s="132">
        <f t="shared" si="55"/>
        <v>0</v>
      </c>
      <c r="DKO174" s="132">
        <f t="shared" si="55"/>
        <v>0</v>
      </c>
      <c r="DKP174" s="132">
        <f t="shared" si="55"/>
        <v>0</v>
      </c>
      <c r="DKQ174" s="132">
        <f t="shared" si="55"/>
        <v>0</v>
      </c>
      <c r="DKR174" s="132">
        <f t="shared" si="55"/>
        <v>0</v>
      </c>
      <c r="DKS174" s="132">
        <f t="shared" si="55"/>
        <v>0</v>
      </c>
      <c r="DKT174" s="132">
        <f t="shared" si="55"/>
        <v>0</v>
      </c>
      <c r="DKU174" s="132">
        <f t="shared" si="55"/>
        <v>0</v>
      </c>
      <c r="DKV174" s="132">
        <f t="shared" si="55"/>
        <v>0</v>
      </c>
      <c r="DKW174" s="132">
        <f t="shared" si="55"/>
        <v>0</v>
      </c>
      <c r="DKX174" s="132">
        <f t="shared" si="55"/>
        <v>0</v>
      </c>
      <c r="DKY174" s="132">
        <f t="shared" si="55"/>
        <v>0</v>
      </c>
      <c r="DKZ174" s="132">
        <f t="shared" si="55"/>
        <v>0</v>
      </c>
      <c r="DLA174" s="132">
        <f t="shared" si="55"/>
        <v>0</v>
      </c>
      <c r="DLB174" s="132">
        <f t="shared" si="55"/>
        <v>0</v>
      </c>
      <c r="DLC174" s="132">
        <f t="shared" si="55"/>
        <v>0</v>
      </c>
      <c r="DLD174" s="132">
        <f t="shared" si="55"/>
        <v>0</v>
      </c>
      <c r="DLE174" s="132">
        <f t="shared" si="55"/>
        <v>0</v>
      </c>
      <c r="DLF174" s="132">
        <f t="shared" si="55"/>
        <v>0</v>
      </c>
      <c r="DLG174" s="132">
        <f t="shared" si="55"/>
        <v>0</v>
      </c>
      <c r="DLH174" s="132">
        <f t="shared" si="55"/>
        <v>0</v>
      </c>
      <c r="DLI174" s="132">
        <f t="shared" si="55"/>
        <v>0</v>
      </c>
      <c r="DLJ174" s="132">
        <f t="shared" si="55"/>
        <v>0</v>
      </c>
      <c r="DLK174" s="132">
        <f t="shared" si="55"/>
        <v>0</v>
      </c>
      <c r="DLL174" s="132">
        <f t="shared" si="55"/>
        <v>0</v>
      </c>
      <c r="DLM174" s="132">
        <f t="shared" si="55"/>
        <v>0</v>
      </c>
      <c r="DLN174" s="132">
        <f t="shared" si="55"/>
        <v>0</v>
      </c>
      <c r="DLO174" s="132">
        <f t="shared" si="55"/>
        <v>0</v>
      </c>
      <c r="DLP174" s="132">
        <f t="shared" si="55"/>
        <v>0</v>
      </c>
      <c r="DLQ174" s="132">
        <f t="shared" si="55"/>
        <v>0</v>
      </c>
      <c r="DLR174" s="132">
        <f t="shared" ref="DLR174:DOC174" si="56">SUBTOTAL(9,DLR64:DLR65)</f>
        <v>0</v>
      </c>
      <c r="DLS174" s="132">
        <f t="shared" si="56"/>
        <v>0</v>
      </c>
      <c r="DLT174" s="132">
        <f t="shared" si="56"/>
        <v>0</v>
      </c>
      <c r="DLU174" s="132">
        <f t="shared" si="56"/>
        <v>0</v>
      </c>
      <c r="DLV174" s="132">
        <f t="shared" si="56"/>
        <v>0</v>
      </c>
      <c r="DLW174" s="132">
        <f t="shared" si="56"/>
        <v>0</v>
      </c>
      <c r="DLX174" s="132">
        <f t="shared" si="56"/>
        <v>0</v>
      </c>
      <c r="DLY174" s="132">
        <f t="shared" si="56"/>
        <v>0</v>
      </c>
      <c r="DLZ174" s="132">
        <f t="shared" si="56"/>
        <v>0</v>
      </c>
      <c r="DMA174" s="132">
        <f t="shared" si="56"/>
        <v>0</v>
      </c>
      <c r="DMB174" s="132">
        <f t="shared" si="56"/>
        <v>0</v>
      </c>
      <c r="DMC174" s="132">
        <f t="shared" si="56"/>
        <v>0</v>
      </c>
      <c r="DMD174" s="132">
        <f t="shared" si="56"/>
        <v>0</v>
      </c>
      <c r="DME174" s="132">
        <f t="shared" si="56"/>
        <v>0</v>
      </c>
      <c r="DMF174" s="132">
        <f t="shared" si="56"/>
        <v>0</v>
      </c>
      <c r="DMG174" s="132">
        <f t="shared" si="56"/>
        <v>0</v>
      </c>
      <c r="DMH174" s="132">
        <f t="shared" si="56"/>
        <v>0</v>
      </c>
      <c r="DMI174" s="132">
        <f t="shared" si="56"/>
        <v>0</v>
      </c>
      <c r="DMJ174" s="132">
        <f t="shared" si="56"/>
        <v>0</v>
      </c>
      <c r="DMK174" s="132">
        <f t="shared" si="56"/>
        <v>0</v>
      </c>
      <c r="DML174" s="132">
        <f t="shared" si="56"/>
        <v>0</v>
      </c>
      <c r="DMM174" s="132">
        <f t="shared" si="56"/>
        <v>0</v>
      </c>
      <c r="DMN174" s="132">
        <f t="shared" si="56"/>
        <v>0</v>
      </c>
      <c r="DMO174" s="132">
        <f t="shared" si="56"/>
        <v>0</v>
      </c>
      <c r="DMP174" s="132">
        <f t="shared" si="56"/>
        <v>0</v>
      </c>
      <c r="DMQ174" s="132">
        <f t="shared" si="56"/>
        <v>0</v>
      </c>
      <c r="DMR174" s="132">
        <f t="shared" si="56"/>
        <v>0</v>
      </c>
      <c r="DMS174" s="132">
        <f t="shared" si="56"/>
        <v>0</v>
      </c>
      <c r="DMT174" s="132">
        <f t="shared" si="56"/>
        <v>0</v>
      </c>
      <c r="DMU174" s="132">
        <f t="shared" si="56"/>
        <v>0</v>
      </c>
      <c r="DMV174" s="132">
        <f t="shared" si="56"/>
        <v>0</v>
      </c>
      <c r="DMW174" s="132">
        <f t="shared" si="56"/>
        <v>0</v>
      </c>
      <c r="DMX174" s="132">
        <f t="shared" si="56"/>
        <v>0</v>
      </c>
      <c r="DMY174" s="132">
        <f t="shared" si="56"/>
        <v>0</v>
      </c>
      <c r="DMZ174" s="132">
        <f t="shared" si="56"/>
        <v>0</v>
      </c>
      <c r="DNA174" s="132">
        <f t="shared" si="56"/>
        <v>0</v>
      </c>
      <c r="DNB174" s="132">
        <f t="shared" si="56"/>
        <v>0</v>
      </c>
      <c r="DNC174" s="132">
        <f t="shared" si="56"/>
        <v>0</v>
      </c>
      <c r="DND174" s="132">
        <f t="shared" si="56"/>
        <v>0</v>
      </c>
      <c r="DNE174" s="132">
        <f t="shared" si="56"/>
        <v>0</v>
      </c>
      <c r="DNF174" s="132">
        <f t="shared" si="56"/>
        <v>0</v>
      </c>
      <c r="DNG174" s="132">
        <f t="shared" si="56"/>
        <v>0</v>
      </c>
      <c r="DNH174" s="132">
        <f t="shared" si="56"/>
        <v>0</v>
      </c>
      <c r="DNI174" s="132">
        <f t="shared" si="56"/>
        <v>0</v>
      </c>
      <c r="DNJ174" s="132">
        <f t="shared" si="56"/>
        <v>0</v>
      </c>
      <c r="DNK174" s="132">
        <f t="shared" si="56"/>
        <v>0</v>
      </c>
      <c r="DNL174" s="132">
        <f t="shared" si="56"/>
        <v>0</v>
      </c>
      <c r="DNM174" s="132">
        <f t="shared" si="56"/>
        <v>0</v>
      </c>
      <c r="DNN174" s="132">
        <f t="shared" si="56"/>
        <v>0</v>
      </c>
      <c r="DNO174" s="132">
        <f t="shared" si="56"/>
        <v>0</v>
      </c>
      <c r="DNP174" s="132">
        <f t="shared" si="56"/>
        <v>0</v>
      </c>
      <c r="DNQ174" s="132">
        <f t="shared" si="56"/>
        <v>0</v>
      </c>
      <c r="DNR174" s="132">
        <f t="shared" si="56"/>
        <v>0</v>
      </c>
      <c r="DNS174" s="132">
        <f t="shared" si="56"/>
        <v>0</v>
      </c>
      <c r="DNT174" s="132">
        <f t="shared" si="56"/>
        <v>0</v>
      </c>
      <c r="DNU174" s="132">
        <f t="shared" si="56"/>
        <v>0</v>
      </c>
      <c r="DNV174" s="132">
        <f t="shared" si="56"/>
        <v>0</v>
      </c>
      <c r="DNW174" s="132">
        <f t="shared" si="56"/>
        <v>0</v>
      </c>
      <c r="DNX174" s="132">
        <f t="shared" si="56"/>
        <v>0</v>
      </c>
      <c r="DNY174" s="132">
        <f t="shared" si="56"/>
        <v>0</v>
      </c>
      <c r="DNZ174" s="132">
        <f t="shared" si="56"/>
        <v>0</v>
      </c>
      <c r="DOA174" s="132">
        <f t="shared" si="56"/>
        <v>0</v>
      </c>
      <c r="DOB174" s="132">
        <f t="shared" si="56"/>
        <v>0</v>
      </c>
      <c r="DOC174" s="132">
        <f t="shared" si="56"/>
        <v>0</v>
      </c>
      <c r="DOD174" s="132">
        <f t="shared" ref="DOD174:DQO174" si="57">SUBTOTAL(9,DOD64:DOD65)</f>
        <v>0</v>
      </c>
      <c r="DOE174" s="132">
        <f t="shared" si="57"/>
        <v>0</v>
      </c>
      <c r="DOF174" s="132">
        <f t="shared" si="57"/>
        <v>0</v>
      </c>
      <c r="DOG174" s="132">
        <f t="shared" si="57"/>
        <v>0</v>
      </c>
      <c r="DOH174" s="132">
        <f t="shared" si="57"/>
        <v>0</v>
      </c>
      <c r="DOI174" s="132">
        <f t="shared" si="57"/>
        <v>0</v>
      </c>
      <c r="DOJ174" s="132">
        <f t="shared" si="57"/>
        <v>0</v>
      </c>
      <c r="DOK174" s="132">
        <f t="shared" si="57"/>
        <v>0</v>
      </c>
      <c r="DOL174" s="132">
        <f t="shared" si="57"/>
        <v>0</v>
      </c>
      <c r="DOM174" s="132">
        <f t="shared" si="57"/>
        <v>0</v>
      </c>
      <c r="DON174" s="132">
        <f t="shared" si="57"/>
        <v>0</v>
      </c>
      <c r="DOO174" s="132">
        <f t="shared" si="57"/>
        <v>0</v>
      </c>
      <c r="DOP174" s="132">
        <f t="shared" si="57"/>
        <v>0</v>
      </c>
      <c r="DOQ174" s="132">
        <f t="shared" si="57"/>
        <v>0</v>
      </c>
      <c r="DOR174" s="132">
        <f t="shared" si="57"/>
        <v>0</v>
      </c>
      <c r="DOS174" s="132">
        <f t="shared" si="57"/>
        <v>0</v>
      </c>
      <c r="DOT174" s="132">
        <f t="shared" si="57"/>
        <v>0</v>
      </c>
      <c r="DOU174" s="132">
        <f t="shared" si="57"/>
        <v>0</v>
      </c>
      <c r="DOV174" s="132">
        <f t="shared" si="57"/>
        <v>0</v>
      </c>
      <c r="DOW174" s="132">
        <f t="shared" si="57"/>
        <v>0</v>
      </c>
      <c r="DOX174" s="132">
        <f t="shared" si="57"/>
        <v>0</v>
      </c>
      <c r="DOY174" s="132">
        <f t="shared" si="57"/>
        <v>0</v>
      </c>
      <c r="DOZ174" s="132">
        <f t="shared" si="57"/>
        <v>0</v>
      </c>
      <c r="DPA174" s="132">
        <f t="shared" si="57"/>
        <v>0</v>
      </c>
      <c r="DPB174" s="132">
        <f t="shared" si="57"/>
        <v>0</v>
      </c>
      <c r="DPC174" s="132">
        <f t="shared" si="57"/>
        <v>0</v>
      </c>
      <c r="DPD174" s="132">
        <f t="shared" si="57"/>
        <v>0</v>
      </c>
      <c r="DPE174" s="132">
        <f t="shared" si="57"/>
        <v>0</v>
      </c>
      <c r="DPF174" s="132">
        <f t="shared" si="57"/>
        <v>0</v>
      </c>
      <c r="DPG174" s="132">
        <f t="shared" si="57"/>
        <v>0</v>
      </c>
      <c r="DPH174" s="132">
        <f t="shared" si="57"/>
        <v>0</v>
      </c>
      <c r="DPI174" s="132">
        <f t="shared" si="57"/>
        <v>0</v>
      </c>
      <c r="DPJ174" s="132">
        <f t="shared" si="57"/>
        <v>0</v>
      </c>
      <c r="DPK174" s="132">
        <f t="shared" si="57"/>
        <v>0</v>
      </c>
      <c r="DPL174" s="132">
        <f t="shared" si="57"/>
        <v>0</v>
      </c>
      <c r="DPM174" s="132">
        <f t="shared" si="57"/>
        <v>0</v>
      </c>
      <c r="DPN174" s="132">
        <f t="shared" si="57"/>
        <v>0</v>
      </c>
      <c r="DPO174" s="132">
        <f t="shared" si="57"/>
        <v>0</v>
      </c>
      <c r="DPP174" s="132">
        <f t="shared" si="57"/>
        <v>0</v>
      </c>
      <c r="DPQ174" s="132">
        <f t="shared" si="57"/>
        <v>0</v>
      </c>
      <c r="DPR174" s="132">
        <f t="shared" si="57"/>
        <v>0</v>
      </c>
      <c r="DPS174" s="132">
        <f t="shared" si="57"/>
        <v>0</v>
      </c>
      <c r="DPT174" s="132">
        <f t="shared" si="57"/>
        <v>0</v>
      </c>
      <c r="DPU174" s="132">
        <f t="shared" si="57"/>
        <v>0</v>
      </c>
      <c r="DPV174" s="132">
        <f t="shared" si="57"/>
        <v>0</v>
      </c>
      <c r="DPW174" s="132">
        <f t="shared" si="57"/>
        <v>0</v>
      </c>
      <c r="DPX174" s="132">
        <f t="shared" si="57"/>
        <v>0</v>
      </c>
      <c r="DPY174" s="132">
        <f t="shared" si="57"/>
        <v>0</v>
      </c>
      <c r="DPZ174" s="132">
        <f t="shared" si="57"/>
        <v>0</v>
      </c>
      <c r="DQA174" s="132">
        <f t="shared" si="57"/>
        <v>0</v>
      </c>
      <c r="DQB174" s="132">
        <f t="shared" si="57"/>
        <v>0</v>
      </c>
      <c r="DQC174" s="132">
        <f t="shared" si="57"/>
        <v>0</v>
      </c>
      <c r="DQD174" s="132">
        <f t="shared" si="57"/>
        <v>0</v>
      </c>
      <c r="DQE174" s="132">
        <f t="shared" si="57"/>
        <v>0</v>
      </c>
      <c r="DQF174" s="132">
        <f t="shared" si="57"/>
        <v>0</v>
      </c>
      <c r="DQG174" s="132">
        <f t="shared" si="57"/>
        <v>0</v>
      </c>
      <c r="DQH174" s="132">
        <f t="shared" si="57"/>
        <v>0</v>
      </c>
      <c r="DQI174" s="132">
        <f t="shared" si="57"/>
        <v>0</v>
      </c>
      <c r="DQJ174" s="132">
        <f t="shared" si="57"/>
        <v>0</v>
      </c>
      <c r="DQK174" s="132">
        <f t="shared" si="57"/>
        <v>0</v>
      </c>
      <c r="DQL174" s="132">
        <f t="shared" si="57"/>
        <v>0</v>
      </c>
      <c r="DQM174" s="132">
        <f t="shared" si="57"/>
        <v>0</v>
      </c>
      <c r="DQN174" s="132">
        <f t="shared" si="57"/>
        <v>0</v>
      </c>
      <c r="DQO174" s="132">
        <f t="shared" si="57"/>
        <v>0</v>
      </c>
      <c r="DQP174" s="132">
        <f t="shared" ref="DQP174:DTA174" si="58">SUBTOTAL(9,DQP64:DQP65)</f>
        <v>0</v>
      </c>
      <c r="DQQ174" s="132">
        <f t="shared" si="58"/>
        <v>0</v>
      </c>
      <c r="DQR174" s="132">
        <f t="shared" si="58"/>
        <v>0</v>
      </c>
      <c r="DQS174" s="132">
        <f t="shared" si="58"/>
        <v>0</v>
      </c>
      <c r="DQT174" s="132">
        <f t="shared" si="58"/>
        <v>0</v>
      </c>
      <c r="DQU174" s="132">
        <f t="shared" si="58"/>
        <v>0</v>
      </c>
      <c r="DQV174" s="132">
        <f t="shared" si="58"/>
        <v>0</v>
      </c>
      <c r="DQW174" s="132">
        <f t="shared" si="58"/>
        <v>0</v>
      </c>
      <c r="DQX174" s="132">
        <f t="shared" si="58"/>
        <v>0</v>
      </c>
      <c r="DQY174" s="132">
        <f t="shared" si="58"/>
        <v>0</v>
      </c>
      <c r="DQZ174" s="132">
        <f t="shared" si="58"/>
        <v>0</v>
      </c>
      <c r="DRA174" s="132">
        <f t="shared" si="58"/>
        <v>0</v>
      </c>
      <c r="DRB174" s="132">
        <f t="shared" si="58"/>
        <v>0</v>
      </c>
      <c r="DRC174" s="132">
        <f t="shared" si="58"/>
        <v>0</v>
      </c>
      <c r="DRD174" s="132">
        <f t="shared" si="58"/>
        <v>0</v>
      </c>
      <c r="DRE174" s="132">
        <f t="shared" si="58"/>
        <v>0</v>
      </c>
      <c r="DRF174" s="132">
        <f t="shared" si="58"/>
        <v>0</v>
      </c>
      <c r="DRG174" s="132">
        <f t="shared" si="58"/>
        <v>0</v>
      </c>
      <c r="DRH174" s="132">
        <f t="shared" si="58"/>
        <v>0</v>
      </c>
      <c r="DRI174" s="132">
        <f t="shared" si="58"/>
        <v>0</v>
      </c>
      <c r="DRJ174" s="132">
        <f t="shared" si="58"/>
        <v>0</v>
      </c>
      <c r="DRK174" s="132">
        <f t="shared" si="58"/>
        <v>0</v>
      </c>
      <c r="DRL174" s="132">
        <f t="shared" si="58"/>
        <v>0</v>
      </c>
      <c r="DRM174" s="132">
        <f t="shared" si="58"/>
        <v>0</v>
      </c>
      <c r="DRN174" s="132">
        <f t="shared" si="58"/>
        <v>0</v>
      </c>
      <c r="DRO174" s="132">
        <f t="shared" si="58"/>
        <v>0</v>
      </c>
      <c r="DRP174" s="132">
        <f t="shared" si="58"/>
        <v>0</v>
      </c>
      <c r="DRQ174" s="132">
        <f t="shared" si="58"/>
        <v>0</v>
      </c>
      <c r="DRR174" s="132">
        <f t="shared" si="58"/>
        <v>0</v>
      </c>
      <c r="DRS174" s="132">
        <f t="shared" si="58"/>
        <v>0</v>
      </c>
      <c r="DRT174" s="132">
        <f t="shared" si="58"/>
        <v>0</v>
      </c>
      <c r="DRU174" s="132">
        <f t="shared" si="58"/>
        <v>0</v>
      </c>
      <c r="DRV174" s="132">
        <f t="shared" si="58"/>
        <v>0</v>
      </c>
      <c r="DRW174" s="132">
        <f t="shared" si="58"/>
        <v>0</v>
      </c>
      <c r="DRX174" s="132">
        <f t="shared" si="58"/>
        <v>0</v>
      </c>
      <c r="DRY174" s="132">
        <f t="shared" si="58"/>
        <v>0</v>
      </c>
      <c r="DRZ174" s="132">
        <f t="shared" si="58"/>
        <v>0</v>
      </c>
      <c r="DSA174" s="132">
        <f t="shared" si="58"/>
        <v>0</v>
      </c>
      <c r="DSB174" s="132">
        <f t="shared" si="58"/>
        <v>0</v>
      </c>
      <c r="DSC174" s="132">
        <f t="shared" si="58"/>
        <v>0</v>
      </c>
      <c r="DSD174" s="132">
        <f t="shared" si="58"/>
        <v>0</v>
      </c>
      <c r="DSE174" s="132">
        <f t="shared" si="58"/>
        <v>0</v>
      </c>
      <c r="DSF174" s="132">
        <f t="shared" si="58"/>
        <v>0</v>
      </c>
      <c r="DSG174" s="132">
        <f t="shared" si="58"/>
        <v>0</v>
      </c>
      <c r="DSH174" s="132">
        <f t="shared" si="58"/>
        <v>0</v>
      </c>
      <c r="DSI174" s="132">
        <f t="shared" si="58"/>
        <v>0</v>
      </c>
      <c r="DSJ174" s="132">
        <f t="shared" si="58"/>
        <v>0</v>
      </c>
      <c r="DSK174" s="132">
        <f t="shared" si="58"/>
        <v>0</v>
      </c>
      <c r="DSL174" s="132">
        <f t="shared" si="58"/>
        <v>0</v>
      </c>
      <c r="DSM174" s="132">
        <f t="shared" si="58"/>
        <v>0</v>
      </c>
      <c r="DSN174" s="132">
        <f t="shared" si="58"/>
        <v>0</v>
      </c>
      <c r="DSO174" s="132">
        <f t="shared" si="58"/>
        <v>0</v>
      </c>
      <c r="DSP174" s="132">
        <f t="shared" si="58"/>
        <v>0</v>
      </c>
      <c r="DSQ174" s="132">
        <f t="shared" si="58"/>
        <v>0</v>
      </c>
      <c r="DSR174" s="132">
        <f t="shared" si="58"/>
        <v>0</v>
      </c>
      <c r="DSS174" s="132">
        <f t="shared" si="58"/>
        <v>0</v>
      </c>
      <c r="DST174" s="132">
        <f t="shared" si="58"/>
        <v>0</v>
      </c>
      <c r="DSU174" s="132">
        <f t="shared" si="58"/>
        <v>0</v>
      </c>
      <c r="DSV174" s="132">
        <f t="shared" si="58"/>
        <v>0</v>
      </c>
      <c r="DSW174" s="132">
        <f t="shared" si="58"/>
        <v>0</v>
      </c>
      <c r="DSX174" s="132">
        <f t="shared" si="58"/>
        <v>0</v>
      </c>
      <c r="DSY174" s="132">
        <f t="shared" si="58"/>
        <v>0</v>
      </c>
      <c r="DSZ174" s="132">
        <f t="shared" si="58"/>
        <v>0</v>
      </c>
      <c r="DTA174" s="132">
        <f t="shared" si="58"/>
        <v>0</v>
      </c>
      <c r="DTB174" s="132">
        <f t="shared" ref="DTB174:DVM174" si="59">SUBTOTAL(9,DTB64:DTB65)</f>
        <v>0</v>
      </c>
      <c r="DTC174" s="132">
        <f t="shared" si="59"/>
        <v>0</v>
      </c>
      <c r="DTD174" s="132">
        <f t="shared" si="59"/>
        <v>0</v>
      </c>
      <c r="DTE174" s="132">
        <f t="shared" si="59"/>
        <v>0</v>
      </c>
      <c r="DTF174" s="132">
        <f t="shared" si="59"/>
        <v>0</v>
      </c>
      <c r="DTG174" s="132">
        <f t="shared" si="59"/>
        <v>0</v>
      </c>
      <c r="DTH174" s="132">
        <f t="shared" si="59"/>
        <v>0</v>
      </c>
      <c r="DTI174" s="132">
        <f t="shared" si="59"/>
        <v>0</v>
      </c>
      <c r="DTJ174" s="132">
        <f t="shared" si="59"/>
        <v>0</v>
      </c>
      <c r="DTK174" s="132">
        <f t="shared" si="59"/>
        <v>0</v>
      </c>
      <c r="DTL174" s="132">
        <f t="shared" si="59"/>
        <v>0</v>
      </c>
      <c r="DTM174" s="132">
        <f t="shared" si="59"/>
        <v>0</v>
      </c>
      <c r="DTN174" s="132">
        <f t="shared" si="59"/>
        <v>0</v>
      </c>
      <c r="DTO174" s="132">
        <f t="shared" si="59"/>
        <v>0</v>
      </c>
      <c r="DTP174" s="132">
        <f t="shared" si="59"/>
        <v>0</v>
      </c>
      <c r="DTQ174" s="132">
        <f t="shared" si="59"/>
        <v>0</v>
      </c>
      <c r="DTR174" s="132">
        <f t="shared" si="59"/>
        <v>0</v>
      </c>
      <c r="DTS174" s="132">
        <f t="shared" si="59"/>
        <v>0</v>
      </c>
      <c r="DTT174" s="132">
        <f t="shared" si="59"/>
        <v>0</v>
      </c>
      <c r="DTU174" s="132">
        <f t="shared" si="59"/>
        <v>0</v>
      </c>
      <c r="DTV174" s="132">
        <f t="shared" si="59"/>
        <v>0</v>
      </c>
      <c r="DTW174" s="132">
        <f t="shared" si="59"/>
        <v>0</v>
      </c>
      <c r="DTX174" s="132">
        <f t="shared" si="59"/>
        <v>0</v>
      </c>
      <c r="DTY174" s="132">
        <f t="shared" si="59"/>
        <v>0</v>
      </c>
      <c r="DTZ174" s="132">
        <f t="shared" si="59"/>
        <v>0</v>
      </c>
      <c r="DUA174" s="132">
        <f t="shared" si="59"/>
        <v>0</v>
      </c>
      <c r="DUB174" s="132">
        <f t="shared" si="59"/>
        <v>0</v>
      </c>
      <c r="DUC174" s="132">
        <f t="shared" si="59"/>
        <v>0</v>
      </c>
      <c r="DUD174" s="132">
        <f t="shared" si="59"/>
        <v>0</v>
      </c>
      <c r="DUE174" s="132">
        <f t="shared" si="59"/>
        <v>0</v>
      </c>
      <c r="DUF174" s="132">
        <f t="shared" si="59"/>
        <v>0</v>
      </c>
      <c r="DUG174" s="132">
        <f t="shared" si="59"/>
        <v>0</v>
      </c>
      <c r="DUH174" s="132">
        <f t="shared" si="59"/>
        <v>0</v>
      </c>
      <c r="DUI174" s="132">
        <f t="shared" si="59"/>
        <v>0</v>
      </c>
      <c r="DUJ174" s="132">
        <f t="shared" si="59"/>
        <v>0</v>
      </c>
      <c r="DUK174" s="132">
        <f t="shared" si="59"/>
        <v>0</v>
      </c>
      <c r="DUL174" s="132">
        <f t="shared" si="59"/>
        <v>0</v>
      </c>
      <c r="DUM174" s="132">
        <f t="shared" si="59"/>
        <v>0</v>
      </c>
      <c r="DUN174" s="132">
        <f t="shared" si="59"/>
        <v>0</v>
      </c>
      <c r="DUO174" s="132">
        <f t="shared" si="59"/>
        <v>0</v>
      </c>
      <c r="DUP174" s="132">
        <f t="shared" si="59"/>
        <v>0</v>
      </c>
      <c r="DUQ174" s="132">
        <f t="shared" si="59"/>
        <v>0</v>
      </c>
      <c r="DUR174" s="132">
        <f t="shared" si="59"/>
        <v>0</v>
      </c>
      <c r="DUS174" s="132">
        <f t="shared" si="59"/>
        <v>0</v>
      </c>
      <c r="DUT174" s="132">
        <f t="shared" si="59"/>
        <v>0</v>
      </c>
      <c r="DUU174" s="132">
        <f t="shared" si="59"/>
        <v>0</v>
      </c>
      <c r="DUV174" s="132">
        <f t="shared" si="59"/>
        <v>0</v>
      </c>
      <c r="DUW174" s="132">
        <f t="shared" si="59"/>
        <v>0</v>
      </c>
      <c r="DUX174" s="132">
        <f t="shared" si="59"/>
        <v>0</v>
      </c>
      <c r="DUY174" s="132">
        <f t="shared" si="59"/>
        <v>0</v>
      </c>
      <c r="DUZ174" s="132">
        <f t="shared" si="59"/>
        <v>0</v>
      </c>
      <c r="DVA174" s="132">
        <f t="shared" si="59"/>
        <v>0</v>
      </c>
      <c r="DVB174" s="132">
        <f t="shared" si="59"/>
        <v>0</v>
      </c>
      <c r="DVC174" s="132">
        <f t="shared" si="59"/>
        <v>0</v>
      </c>
      <c r="DVD174" s="132">
        <f t="shared" si="59"/>
        <v>0</v>
      </c>
      <c r="DVE174" s="132">
        <f t="shared" si="59"/>
        <v>0</v>
      </c>
      <c r="DVF174" s="132">
        <f t="shared" si="59"/>
        <v>0</v>
      </c>
      <c r="DVG174" s="132">
        <f t="shared" si="59"/>
        <v>0</v>
      </c>
      <c r="DVH174" s="132">
        <f t="shared" si="59"/>
        <v>0</v>
      </c>
      <c r="DVI174" s="132">
        <f t="shared" si="59"/>
        <v>0</v>
      </c>
      <c r="DVJ174" s="132">
        <f t="shared" si="59"/>
        <v>0</v>
      </c>
      <c r="DVK174" s="132">
        <f t="shared" si="59"/>
        <v>0</v>
      </c>
      <c r="DVL174" s="132">
        <f t="shared" si="59"/>
        <v>0</v>
      </c>
      <c r="DVM174" s="132">
        <f t="shared" si="59"/>
        <v>0</v>
      </c>
      <c r="DVN174" s="132">
        <f t="shared" ref="DVN174:DXY174" si="60">SUBTOTAL(9,DVN64:DVN65)</f>
        <v>0</v>
      </c>
      <c r="DVO174" s="132">
        <f t="shared" si="60"/>
        <v>0</v>
      </c>
      <c r="DVP174" s="132">
        <f t="shared" si="60"/>
        <v>0</v>
      </c>
      <c r="DVQ174" s="132">
        <f t="shared" si="60"/>
        <v>0</v>
      </c>
      <c r="DVR174" s="132">
        <f t="shared" si="60"/>
        <v>0</v>
      </c>
      <c r="DVS174" s="132">
        <f t="shared" si="60"/>
        <v>0</v>
      </c>
      <c r="DVT174" s="132">
        <f t="shared" si="60"/>
        <v>0</v>
      </c>
      <c r="DVU174" s="132">
        <f t="shared" si="60"/>
        <v>0</v>
      </c>
      <c r="DVV174" s="132">
        <f t="shared" si="60"/>
        <v>0</v>
      </c>
      <c r="DVW174" s="132">
        <f t="shared" si="60"/>
        <v>0</v>
      </c>
      <c r="DVX174" s="132">
        <f t="shared" si="60"/>
        <v>0</v>
      </c>
      <c r="DVY174" s="132">
        <f t="shared" si="60"/>
        <v>0</v>
      </c>
      <c r="DVZ174" s="132">
        <f t="shared" si="60"/>
        <v>0</v>
      </c>
      <c r="DWA174" s="132">
        <f t="shared" si="60"/>
        <v>0</v>
      </c>
      <c r="DWB174" s="132">
        <f t="shared" si="60"/>
        <v>0</v>
      </c>
      <c r="DWC174" s="132">
        <f t="shared" si="60"/>
        <v>0</v>
      </c>
      <c r="DWD174" s="132">
        <f t="shared" si="60"/>
        <v>0</v>
      </c>
      <c r="DWE174" s="132">
        <f t="shared" si="60"/>
        <v>0</v>
      </c>
      <c r="DWF174" s="132">
        <f t="shared" si="60"/>
        <v>0</v>
      </c>
      <c r="DWG174" s="132">
        <f t="shared" si="60"/>
        <v>0</v>
      </c>
      <c r="DWH174" s="132">
        <f t="shared" si="60"/>
        <v>0</v>
      </c>
      <c r="DWI174" s="132">
        <f t="shared" si="60"/>
        <v>0</v>
      </c>
      <c r="DWJ174" s="132">
        <f t="shared" si="60"/>
        <v>0</v>
      </c>
      <c r="DWK174" s="132">
        <f t="shared" si="60"/>
        <v>0</v>
      </c>
      <c r="DWL174" s="132">
        <f t="shared" si="60"/>
        <v>0</v>
      </c>
      <c r="DWM174" s="132">
        <f t="shared" si="60"/>
        <v>0</v>
      </c>
      <c r="DWN174" s="132">
        <f t="shared" si="60"/>
        <v>0</v>
      </c>
      <c r="DWO174" s="132">
        <f t="shared" si="60"/>
        <v>0</v>
      </c>
      <c r="DWP174" s="132">
        <f t="shared" si="60"/>
        <v>0</v>
      </c>
      <c r="DWQ174" s="132">
        <f t="shared" si="60"/>
        <v>0</v>
      </c>
      <c r="DWR174" s="132">
        <f t="shared" si="60"/>
        <v>0</v>
      </c>
      <c r="DWS174" s="132">
        <f t="shared" si="60"/>
        <v>0</v>
      </c>
      <c r="DWT174" s="132">
        <f t="shared" si="60"/>
        <v>0</v>
      </c>
      <c r="DWU174" s="132">
        <f t="shared" si="60"/>
        <v>0</v>
      </c>
      <c r="DWV174" s="132">
        <f t="shared" si="60"/>
        <v>0</v>
      </c>
      <c r="DWW174" s="132">
        <f t="shared" si="60"/>
        <v>0</v>
      </c>
      <c r="DWX174" s="132">
        <f t="shared" si="60"/>
        <v>0</v>
      </c>
      <c r="DWY174" s="132">
        <f t="shared" si="60"/>
        <v>0</v>
      </c>
      <c r="DWZ174" s="132">
        <f t="shared" si="60"/>
        <v>0</v>
      </c>
      <c r="DXA174" s="132">
        <f t="shared" si="60"/>
        <v>0</v>
      </c>
      <c r="DXB174" s="132">
        <f t="shared" si="60"/>
        <v>0</v>
      </c>
      <c r="DXC174" s="132">
        <f t="shared" si="60"/>
        <v>0</v>
      </c>
      <c r="DXD174" s="132">
        <f t="shared" si="60"/>
        <v>0</v>
      </c>
      <c r="DXE174" s="132">
        <f t="shared" si="60"/>
        <v>0</v>
      </c>
      <c r="DXF174" s="132">
        <f t="shared" si="60"/>
        <v>0</v>
      </c>
      <c r="DXG174" s="132">
        <f t="shared" si="60"/>
        <v>0</v>
      </c>
      <c r="DXH174" s="132">
        <f t="shared" si="60"/>
        <v>0</v>
      </c>
      <c r="DXI174" s="132">
        <f t="shared" si="60"/>
        <v>0</v>
      </c>
      <c r="DXJ174" s="132">
        <f t="shared" si="60"/>
        <v>0</v>
      </c>
      <c r="DXK174" s="132">
        <f t="shared" si="60"/>
        <v>0</v>
      </c>
      <c r="DXL174" s="132">
        <f t="shared" si="60"/>
        <v>0</v>
      </c>
      <c r="DXM174" s="132">
        <f t="shared" si="60"/>
        <v>0</v>
      </c>
      <c r="DXN174" s="132">
        <f t="shared" si="60"/>
        <v>0</v>
      </c>
      <c r="DXO174" s="132">
        <f t="shared" si="60"/>
        <v>0</v>
      </c>
      <c r="DXP174" s="132">
        <f t="shared" si="60"/>
        <v>0</v>
      </c>
      <c r="DXQ174" s="132">
        <f t="shared" si="60"/>
        <v>0</v>
      </c>
      <c r="DXR174" s="132">
        <f t="shared" si="60"/>
        <v>0</v>
      </c>
      <c r="DXS174" s="132">
        <f t="shared" si="60"/>
        <v>0</v>
      </c>
      <c r="DXT174" s="132">
        <f t="shared" si="60"/>
        <v>0</v>
      </c>
      <c r="DXU174" s="132">
        <f t="shared" si="60"/>
        <v>0</v>
      </c>
      <c r="DXV174" s="132">
        <f t="shared" si="60"/>
        <v>0</v>
      </c>
      <c r="DXW174" s="132">
        <f t="shared" si="60"/>
        <v>0</v>
      </c>
      <c r="DXX174" s="132">
        <f t="shared" si="60"/>
        <v>0</v>
      </c>
      <c r="DXY174" s="132">
        <f t="shared" si="60"/>
        <v>0</v>
      </c>
      <c r="DXZ174" s="132">
        <f t="shared" ref="DXZ174:EAK174" si="61">SUBTOTAL(9,DXZ64:DXZ65)</f>
        <v>0</v>
      </c>
      <c r="DYA174" s="132">
        <f t="shared" si="61"/>
        <v>0</v>
      </c>
      <c r="DYB174" s="132">
        <f t="shared" si="61"/>
        <v>0</v>
      </c>
      <c r="DYC174" s="132">
        <f t="shared" si="61"/>
        <v>0</v>
      </c>
      <c r="DYD174" s="132">
        <f t="shared" si="61"/>
        <v>0</v>
      </c>
      <c r="DYE174" s="132">
        <f t="shared" si="61"/>
        <v>0</v>
      </c>
      <c r="DYF174" s="132">
        <f t="shared" si="61"/>
        <v>0</v>
      </c>
      <c r="DYG174" s="132">
        <f t="shared" si="61"/>
        <v>0</v>
      </c>
      <c r="DYH174" s="132">
        <f t="shared" si="61"/>
        <v>0</v>
      </c>
      <c r="DYI174" s="132">
        <f t="shared" si="61"/>
        <v>0</v>
      </c>
      <c r="DYJ174" s="132">
        <f t="shared" si="61"/>
        <v>0</v>
      </c>
      <c r="DYK174" s="132">
        <f t="shared" si="61"/>
        <v>0</v>
      </c>
      <c r="DYL174" s="132">
        <f t="shared" si="61"/>
        <v>0</v>
      </c>
      <c r="DYM174" s="132">
        <f t="shared" si="61"/>
        <v>0</v>
      </c>
      <c r="DYN174" s="132">
        <f t="shared" si="61"/>
        <v>0</v>
      </c>
      <c r="DYO174" s="132">
        <f t="shared" si="61"/>
        <v>0</v>
      </c>
      <c r="DYP174" s="132">
        <f t="shared" si="61"/>
        <v>0</v>
      </c>
      <c r="DYQ174" s="132">
        <f t="shared" si="61"/>
        <v>0</v>
      </c>
      <c r="DYR174" s="132">
        <f t="shared" si="61"/>
        <v>0</v>
      </c>
      <c r="DYS174" s="132">
        <f t="shared" si="61"/>
        <v>0</v>
      </c>
      <c r="DYT174" s="132">
        <f t="shared" si="61"/>
        <v>0</v>
      </c>
      <c r="DYU174" s="132">
        <f t="shared" si="61"/>
        <v>0</v>
      </c>
      <c r="DYV174" s="132">
        <f t="shared" si="61"/>
        <v>0</v>
      </c>
      <c r="DYW174" s="132">
        <f t="shared" si="61"/>
        <v>0</v>
      </c>
      <c r="DYX174" s="132">
        <f t="shared" si="61"/>
        <v>0</v>
      </c>
      <c r="DYY174" s="132">
        <f t="shared" si="61"/>
        <v>0</v>
      </c>
      <c r="DYZ174" s="132">
        <f t="shared" si="61"/>
        <v>0</v>
      </c>
      <c r="DZA174" s="132">
        <f t="shared" si="61"/>
        <v>0</v>
      </c>
      <c r="DZB174" s="132">
        <f t="shared" si="61"/>
        <v>0</v>
      </c>
      <c r="DZC174" s="132">
        <f t="shared" si="61"/>
        <v>0</v>
      </c>
      <c r="DZD174" s="132">
        <f t="shared" si="61"/>
        <v>0</v>
      </c>
      <c r="DZE174" s="132">
        <f t="shared" si="61"/>
        <v>0</v>
      </c>
      <c r="DZF174" s="132">
        <f t="shared" si="61"/>
        <v>0</v>
      </c>
      <c r="DZG174" s="132">
        <f t="shared" si="61"/>
        <v>0</v>
      </c>
      <c r="DZH174" s="132">
        <f t="shared" si="61"/>
        <v>0</v>
      </c>
      <c r="DZI174" s="132">
        <f t="shared" si="61"/>
        <v>0</v>
      </c>
      <c r="DZJ174" s="132">
        <f t="shared" si="61"/>
        <v>0</v>
      </c>
      <c r="DZK174" s="132">
        <f t="shared" si="61"/>
        <v>0</v>
      </c>
      <c r="DZL174" s="132">
        <f t="shared" si="61"/>
        <v>0</v>
      </c>
      <c r="DZM174" s="132">
        <f t="shared" si="61"/>
        <v>0</v>
      </c>
      <c r="DZN174" s="132">
        <f t="shared" si="61"/>
        <v>0</v>
      </c>
      <c r="DZO174" s="132">
        <f t="shared" si="61"/>
        <v>0</v>
      </c>
      <c r="DZP174" s="132">
        <f t="shared" si="61"/>
        <v>0</v>
      </c>
      <c r="DZQ174" s="132">
        <f t="shared" si="61"/>
        <v>0</v>
      </c>
      <c r="DZR174" s="132">
        <f t="shared" si="61"/>
        <v>0</v>
      </c>
      <c r="DZS174" s="132">
        <f t="shared" si="61"/>
        <v>0</v>
      </c>
      <c r="DZT174" s="132">
        <f t="shared" si="61"/>
        <v>0</v>
      </c>
      <c r="DZU174" s="132">
        <f t="shared" si="61"/>
        <v>0</v>
      </c>
      <c r="DZV174" s="132">
        <f t="shared" si="61"/>
        <v>0</v>
      </c>
      <c r="DZW174" s="132">
        <f t="shared" si="61"/>
        <v>0</v>
      </c>
      <c r="DZX174" s="132">
        <f t="shared" si="61"/>
        <v>0</v>
      </c>
      <c r="DZY174" s="132">
        <f t="shared" si="61"/>
        <v>0</v>
      </c>
      <c r="DZZ174" s="132">
        <f t="shared" si="61"/>
        <v>0</v>
      </c>
      <c r="EAA174" s="132">
        <f t="shared" si="61"/>
        <v>0</v>
      </c>
      <c r="EAB174" s="132">
        <f t="shared" si="61"/>
        <v>0</v>
      </c>
      <c r="EAC174" s="132">
        <f t="shared" si="61"/>
        <v>0</v>
      </c>
      <c r="EAD174" s="132">
        <f t="shared" si="61"/>
        <v>0</v>
      </c>
      <c r="EAE174" s="132">
        <f t="shared" si="61"/>
        <v>0</v>
      </c>
      <c r="EAF174" s="132">
        <f t="shared" si="61"/>
        <v>0</v>
      </c>
      <c r="EAG174" s="132">
        <f t="shared" si="61"/>
        <v>0</v>
      </c>
      <c r="EAH174" s="132">
        <f t="shared" si="61"/>
        <v>0</v>
      </c>
      <c r="EAI174" s="132">
        <f t="shared" si="61"/>
        <v>0</v>
      </c>
      <c r="EAJ174" s="132">
        <f t="shared" si="61"/>
        <v>0</v>
      </c>
      <c r="EAK174" s="132">
        <f t="shared" si="61"/>
        <v>0</v>
      </c>
      <c r="EAL174" s="132">
        <f t="shared" ref="EAL174:ECW174" si="62">SUBTOTAL(9,EAL64:EAL65)</f>
        <v>0</v>
      </c>
      <c r="EAM174" s="132">
        <f t="shared" si="62"/>
        <v>0</v>
      </c>
      <c r="EAN174" s="132">
        <f t="shared" si="62"/>
        <v>0</v>
      </c>
      <c r="EAO174" s="132">
        <f t="shared" si="62"/>
        <v>0</v>
      </c>
      <c r="EAP174" s="132">
        <f t="shared" si="62"/>
        <v>0</v>
      </c>
      <c r="EAQ174" s="132">
        <f t="shared" si="62"/>
        <v>0</v>
      </c>
      <c r="EAR174" s="132">
        <f t="shared" si="62"/>
        <v>0</v>
      </c>
      <c r="EAS174" s="132">
        <f t="shared" si="62"/>
        <v>0</v>
      </c>
      <c r="EAT174" s="132">
        <f t="shared" si="62"/>
        <v>0</v>
      </c>
      <c r="EAU174" s="132">
        <f t="shared" si="62"/>
        <v>0</v>
      </c>
      <c r="EAV174" s="132">
        <f t="shared" si="62"/>
        <v>0</v>
      </c>
      <c r="EAW174" s="132">
        <f t="shared" si="62"/>
        <v>0</v>
      </c>
      <c r="EAX174" s="132">
        <f t="shared" si="62"/>
        <v>0</v>
      </c>
      <c r="EAY174" s="132">
        <f t="shared" si="62"/>
        <v>0</v>
      </c>
      <c r="EAZ174" s="132">
        <f t="shared" si="62"/>
        <v>0</v>
      </c>
      <c r="EBA174" s="132">
        <f t="shared" si="62"/>
        <v>0</v>
      </c>
      <c r="EBB174" s="132">
        <f t="shared" si="62"/>
        <v>0</v>
      </c>
      <c r="EBC174" s="132">
        <f t="shared" si="62"/>
        <v>0</v>
      </c>
      <c r="EBD174" s="132">
        <f t="shared" si="62"/>
        <v>0</v>
      </c>
      <c r="EBE174" s="132">
        <f t="shared" si="62"/>
        <v>0</v>
      </c>
      <c r="EBF174" s="132">
        <f t="shared" si="62"/>
        <v>0</v>
      </c>
      <c r="EBG174" s="132">
        <f t="shared" si="62"/>
        <v>0</v>
      </c>
      <c r="EBH174" s="132">
        <f t="shared" si="62"/>
        <v>0</v>
      </c>
      <c r="EBI174" s="132">
        <f t="shared" si="62"/>
        <v>0</v>
      </c>
      <c r="EBJ174" s="132">
        <f t="shared" si="62"/>
        <v>0</v>
      </c>
      <c r="EBK174" s="132">
        <f t="shared" si="62"/>
        <v>0</v>
      </c>
      <c r="EBL174" s="132">
        <f t="shared" si="62"/>
        <v>0</v>
      </c>
      <c r="EBM174" s="132">
        <f t="shared" si="62"/>
        <v>0</v>
      </c>
      <c r="EBN174" s="132">
        <f t="shared" si="62"/>
        <v>0</v>
      </c>
      <c r="EBO174" s="132">
        <f t="shared" si="62"/>
        <v>0</v>
      </c>
      <c r="EBP174" s="132">
        <f t="shared" si="62"/>
        <v>0</v>
      </c>
      <c r="EBQ174" s="132">
        <f t="shared" si="62"/>
        <v>0</v>
      </c>
      <c r="EBR174" s="132">
        <f t="shared" si="62"/>
        <v>0</v>
      </c>
      <c r="EBS174" s="132">
        <f t="shared" si="62"/>
        <v>0</v>
      </c>
      <c r="EBT174" s="132">
        <f t="shared" si="62"/>
        <v>0</v>
      </c>
      <c r="EBU174" s="132">
        <f t="shared" si="62"/>
        <v>0</v>
      </c>
      <c r="EBV174" s="132">
        <f t="shared" si="62"/>
        <v>0</v>
      </c>
      <c r="EBW174" s="132">
        <f t="shared" si="62"/>
        <v>0</v>
      </c>
      <c r="EBX174" s="132">
        <f t="shared" si="62"/>
        <v>0</v>
      </c>
      <c r="EBY174" s="132">
        <f t="shared" si="62"/>
        <v>0</v>
      </c>
      <c r="EBZ174" s="132">
        <f t="shared" si="62"/>
        <v>0</v>
      </c>
      <c r="ECA174" s="132">
        <f t="shared" si="62"/>
        <v>0</v>
      </c>
      <c r="ECB174" s="132">
        <f t="shared" si="62"/>
        <v>0</v>
      </c>
      <c r="ECC174" s="132">
        <f t="shared" si="62"/>
        <v>0</v>
      </c>
      <c r="ECD174" s="132">
        <f t="shared" si="62"/>
        <v>0</v>
      </c>
      <c r="ECE174" s="132">
        <f t="shared" si="62"/>
        <v>0</v>
      </c>
      <c r="ECF174" s="132">
        <f t="shared" si="62"/>
        <v>0</v>
      </c>
      <c r="ECG174" s="132">
        <f t="shared" si="62"/>
        <v>0</v>
      </c>
      <c r="ECH174" s="132">
        <f t="shared" si="62"/>
        <v>0</v>
      </c>
      <c r="ECI174" s="132">
        <f t="shared" si="62"/>
        <v>0</v>
      </c>
      <c r="ECJ174" s="132">
        <f t="shared" si="62"/>
        <v>0</v>
      </c>
      <c r="ECK174" s="132">
        <f t="shared" si="62"/>
        <v>0</v>
      </c>
      <c r="ECL174" s="132">
        <f t="shared" si="62"/>
        <v>0</v>
      </c>
      <c r="ECM174" s="132">
        <f t="shared" si="62"/>
        <v>0</v>
      </c>
      <c r="ECN174" s="132">
        <f t="shared" si="62"/>
        <v>0</v>
      </c>
      <c r="ECO174" s="132">
        <f t="shared" si="62"/>
        <v>0</v>
      </c>
      <c r="ECP174" s="132">
        <f t="shared" si="62"/>
        <v>0</v>
      </c>
      <c r="ECQ174" s="132">
        <f t="shared" si="62"/>
        <v>0</v>
      </c>
      <c r="ECR174" s="132">
        <f t="shared" si="62"/>
        <v>0</v>
      </c>
      <c r="ECS174" s="132">
        <f t="shared" si="62"/>
        <v>0</v>
      </c>
      <c r="ECT174" s="132">
        <f t="shared" si="62"/>
        <v>0</v>
      </c>
      <c r="ECU174" s="132">
        <f t="shared" si="62"/>
        <v>0</v>
      </c>
      <c r="ECV174" s="132">
        <f t="shared" si="62"/>
        <v>0</v>
      </c>
      <c r="ECW174" s="132">
        <f t="shared" si="62"/>
        <v>0</v>
      </c>
      <c r="ECX174" s="132">
        <f t="shared" ref="ECX174:EFI174" si="63">SUBTOTAL(9,ECX64:ECX65)</f>
        <v>0</v>
      </c>
      <c r="ECY174" s="132">
        <f t="shared" si="63"/>
        <v>0</v>
      </c>
      <c r="ECZ174" s="132">
        <f t="shared" si="63"/>
        <v>0</v>
      </c>
      <c r="EDA174" s="132">
        <f t="shared" si="63"/>
        <v>0</v>
      </c>
      <c r="EDB174" s="132">
        <f t="shared" si="63"/>
        <v>0</v>
      </c>
      <c r="EDC174" s="132">
        <f t="shared" si="63"/>
        <v>0</v>
      </c>
      <c r="EDD174" s="132">
        <f t="shared" si="63"/>
        <v>0</v>
      </c>
      <c r="EDE174" s="132">
        <f t="shared" si="63"/>
        <v>0</v>
      </c>
      <c r="EDF174" s="132">
        <f t="shared" si="63"/>
        <v>0</v>
      </c>
      <c r="EDG174" s="132">
        <f t="shared" si="63"/>
        <v>0</v>
      </c>
      <c r="EDH174" s="132">
        <f t="shared" si="63"/>
        <v>0</v>
      </c>
      <c r="EDI174" s="132">
        <f t="shared" si="63"/>
        <v>0</v>
      </c>
      <c r="EDJ174" s="132">
        <f t="shared" si="63"/>
        <v>0</v>
      </c>
      <c r="EDK174" s="132">
        <f t="shared" si="63"/>
        <v>0</v>
      </c>
      <c r="EDL174" s="132">
        <f t="shared" si="63"/>
        <v>0</v>
      </c>
      <c r="EDM174" s="132">
        <f t="shared" si="63"/>
        <v>0</v>
      </c>
      <c r="EDN174" s="132">
        <f t="shared" si="63"/>
        <v>0</v>
      </c>
      <c r="EDO174" s="132">
        <f t="shared" si="63"/>
        <v>0</v>
      </c>
      <c r="EDP174" s="132">
        <f t="shared" si="63"/>
        <v>0</v>
      </c>
      <c r="EDQ174" s="132">
        <f t="shared" si="63"/>
        <v>0</v>
      </c>
      <c r="EDR174" s="132">
        <f t="shared" si="63"/>
        <v>0</v>
      </c>
      <c r="EDS174" s="132">
        <f t="shared" si="63"/>
        <v>0</v>
      </c>
      <c r="EDT174" s="132">
        <f t="shared" si="63"/>
        <v>0</v>
      </c>
      <c r="EDU174" s="132">
        <f t="shared" si="63"/>
        <v>0</v>
      </c>
      <c r="EDV174" s="132">
        <f t="shared" si="63"/>
        <v>0</v>
      </c>
      <c r="EDW174" s="132">
        <f t="shared" si="63"/>
        <v>0</v>
      </c>
      <c r="EDX174" s="132">
        <f t="shared" si="63"/>
        <v>0</v>
      </c>
      <c r="EDY174" s="132">
        <f t="shared" si="63"/>
        <v>0</v>
      </c>
      <c r="EDZ174" s="132">
        <f t="shared" si="63"/>
        <v>0</v>
      </c>
      <c r="EEA174" s="132">
        <f t="shared" si="63"/>
        <v>0</v>
      </c>
      <c r="EEB174" s="132">
        <f t="shared" si="63"/>
        <v>0</v>
      </c>
      <c r="EEC174" s="132">
        <f t="shared" si="63"/>
        <v>0</v>
      </c>
      <c r="EED174" s="132">
        <f t="shared" si="63"/>
        <v>0</v>
      </c>
      <c r="EEE174" s="132">
        <f t="shared" si="63"/>
        <v>0</v>
      </c>
      <c r="EEF174" s="132">
        <f t="shared" si="63"/>
        <v>0</v>
      </c>
      <c r="EEG174" s="132">
        <f t="shared" si="63"/>
        <v>0</v>
      </c>
      <c r="EEH174" s="132">
        <f t="shared" si="63"/>
        <v>0</v>
      </c>
      <c r="EEI174" s="132">
        <f t="shared" si="63"/>
        <v>0</v>
      </c>
      <c r="EEJ174" s="132">
        <f t="shared" si="63"/>
        <v>0</v>
      </c>
      <c r="EEK174" s="132">
        <f t="shared" si="63"/>
        <v>0</v>
      </c>
      <c r="EEL174" s="132">
        <f t="shared" si="63"/>
        <v>0</v>
      </c>
      <c r="EEM174" s="132">
        <f t="shared" si="63"/>
        <v>0</v>
      </c>
      <c r="EEN174" s="132">
        <f t="shared" si="63"/>
        <v>0</v>
      </c>
      <c r="EEO174" s="132">
        <f t="shared" si="63"/>
        <v>0</v>
      </c>
      <c r="EEP174" s="132">
        <f t="shared" si="63"/>
        <v>0</v>
      </c>
      <c r="EEQ174" s="132">
        <f t="shared" si="63"/>
        <v>0</v>
      </c>
      <c r="EER174" s="132">
        <f t="shared" si="63"/>
        <v>0</v>
      </c>
      <c r="EES174" s="132">
        <f t="shared" si="63"/>
        <v>0</v>
      </c>
      <c r="EET174" s="132">
        <f t="shared" si="63"/>
        <v>0</v>
      </c>
      <c r="EEU174" s="132">
        <f t="shared" si="63"/>
        <v>0</v>
      </c>
      <c r="EEV174" s="132">
        <f t="shared" si="63"/>
        <v>0</v>
      </c>
      <c r="EEW174" s="132">
        <f t="shared" si="63"/>
        <v>0</v>
      </c>
      <c r="EEX174" s="132">
        <f t="shared" si="63"/>
        <v>0</v>
      </c>
      <c r="EEY174" s="132">
        <f t="shared" si="63"/>
        <v>0</v>
      </c>
      <c r="EEZ174" s="132">
        <f t="shared" si="63"/>
        <v>0</v>
      </c>
      <c r="EFA174" s="132">
        <f t="shared" si="63"/>
        <v>0</v>
      </c>
      <c r="EFB174" s="132">
        <f t="shared" si="63"/>
        <v>0</v>
      </c>
      <c r="EFC174" s="132">
        <f t="shared" si="63"/>
        <v>0</v>
      </c>
      <c r="EFD174" s="132">
        <f t="shared" si="63"/>
        <v>0</v>
      </c>
      <c r="EFE174" s="132">
        <f t="shared" si="63"/>
        <v>0</v>
      </c>
      <c r="EFF174" s="132">
        <f t="shared" si="63"/>
        <v>0</v>
      </c>
      <c r="EFG174" s="132">
        <f t="shared" si="63"/>
        <v>0</v>
      </c>
      <c r="EFH174" s="132">
        <f t="shared" si="63"/>
        <v>0</v>
      </c>
      <c r="EFI174" s="132">
        <f t="shared" si="63"/>
        <v>0</v>
      </c>
      <c r="EFJ174" s="132">
        <f t="shared" ref="EFJ174:EHU174" si="64">SUBTOTAL(9,EFJ64:EFJ65)</f>
        <v>0</v>
      </c>
      <c r="EFK174" s="132">
        <f t="shared" si="64"/>
        <v>0</v>
      </c>
      <c r="EFL174" s="132">
        <f t="shared" si="64"/>
        <v>0</v>
      </c>
      <c r="EFM174" s="132">
        <f t="shared" si="64"/>
        <v>0</v>
      </c>
      <c r="EFN174" s="132">
        <f t="shared" si="64"/>
        <v>0</v>
      </c>
      <c r="EFO174" s="132">
        <f t="shared" si="64"/>
        <v>0</v>
      </c>
      <c r="EFP174" s="132">
        <f t="shared" si="64"/>
        <v>0</v>
      </c>
      <c r="EFQ174" s="132">
        <f t="shared" si="64"/>
        <v>0</v>
      </c>
      <c r="EFR174" s="132">
        <f t="shared" si="64"/>
        <v>0</v>
      </c>
      <c r="EFS174" s="132">
        <f t="shared" si="64"/>
        <v>0</v>
      </c>
      <c r="EFT174" s="132">
        <f t="shared" si="64"/>
        <v>0</v>
      </c>
      <c r="EFU174" s="132">
        <f t="shared" si="64"/>
        <v>0</v>
      </c>
      <c r="EFV174" s="132">
        <f t="shared" si="64"/>
        <v>0</v>
      </c>
      <c r="EFW174" s="132">
        <f t="shared" si="64"/>
        <v>0</v>
      </c>
      <c r="EFX174" s="132">
        <f t="shared" si="64"/>
        <v>0</v>
      </c>
      <c r="EFY174" s="132">
        <f t="shared" si="64"/>
        <v>0</v>
      </c>
      <c r="EFZ174" s="132">
        <f t="shared" si="64"/>
        <v>0</v>
      </c>
      <c r="EGA174" s="132">
        <f t="shared" si="64"/>
        <v>0</v>
      </c>
      <c r="EGB174" s="132">
        <f t="shared" si="64"/>
        <v>0</v>
      </c>
      <c r="EGC174" s="132">
        <f t="shared" si="64"/>
        <v>0</v>
      </c>
      <c r="EGD174" s="132">
        <f t="shared" si="64"/>
        <v>0</v>
      </c>
      <c r="EGE174" s="132">
        <f t="shared" si="64"/>
        <v>0</v>
      </c>
      <c r="EGF174" s="132">
        <f t="shared" si="64"/>
        <v>0</v>
      </c>
      <c r="EGG174" s="132">
        <f t="shared" si="64"/>
        <v>0</v>
      </c>
      <c r="EGH174" s="132">
        <f t="shared" si="64"/>
        <v>0</v>
      </c>
      <c r="EGI174" s="132">
        <f t="shared" si="64"/>
        <v>0</v>
      </c>
      <c r="EGJ174" s="132">
        <f t="shared" si="64"/>
        <v>0</v>
      </c>
      <c r="EGK174" s="132">
        <f t="shared" si="64"/>
        <v>0</v>
      </c>
      <c r="EGL174" s="132">
        <f t="shared" si="64"/>
        <v>0</v>
      </c>
      <c r="EGM174" s="132">
        <f t="shared" si="64"/>
        <v>0</v>
      </c>
      <c r="EGN174" s="132">
        <f t="shared" si="64"/>
        <v>0</v>
      </c>
      <c r="EGO174" s="132">
        <f t="shared" si="64"/>
        <v>0</v>
      </c>
      <c r="EGP174" s="132">
        <f t="shared" si="64"/>
        <v>0</v>
      </c>
      <c r="EGQ174" s="132">
        <f t="shared" si="64"/>
        <v>0</v>
      </c>
      <c r="EGR174" s="132">
        <f t="shared" si="64"/>
        <v>0</v>
      </c>
      <c r="EGS174" s="132">
        <f t="shared" si="64"/>
        <v>0</v>
      </c>
      <c r="EGT174" s="132">
        <f t="shared" si="64"/>
        <v>0</v>
      </c>
      <c r="EGU174" s="132">
        <f t="shared" si="64"/>
        <v>0</v>
      </c>
      <c r="EGV174" s="132">
        <f t="shared" si="64"/>
        <v>0</v>
      </c>
      <c r="EGW174" s="132">
        <f t="shared" si="64"/>
        <v>0</v>
      </c>
      <c r="EGX174" s="132">
        <f t="shared" si="64"/>
        <v>0</v>
      </c>
      <c r="EGY174" s="132">
        <f t="shared" si="64"/>
        <v>0</v>
      </c>
      <c r="EGZ174" s="132">
        <f t="shared" si="64"/>
        <v>0</v>
      </c>
      <c r="EHA174" s="132">
        <f t="shared" si="64"/>
        <v>0</v>
      </c>
      <c r="EHB174" s="132">
        <f t="shared" si="64"/>
        <v>0</v>
      </c>
      <c r="EHC174" s="132">
        <f t="shared" si="64"/>
        <v>0</v>
      </c>
      <c r="EHD174" s="132">
        <f t="shared" si="64"/>
        <v>0</v>
      </c>
      <c r="EHE174" s="132">
        <f t="shared" si="64"/>
        <v>0</v>
      </c>
      <c r="EHF174" s="132">
        <f t="shared" si="64"/>
        <v>0</v>
      </c>
      <c r="EHG174" s="132">
        <f t="shared" si="64"/>
        <v>0</v>
      </c>
      <c r="EHH174" s="132">
        <f t="shared" si="64"/>
        <v>0</v>
      </c>
      <c r="EHI174" s="132">
        <f t="shared" si="64"/>
        <v>0</v>
      </c>
      <c r="EHJ174" s="132">
        <f t="shared" si="64"/>
        <v>0</v>
      </c>
      <c r="EHK174" s="132">
        <f t="shared" si="64"/>
        <v>0</v>
      </c>
      <c r="EHL174" s="132">
        <f t="shared" si="64"/>
        <v>0</v>
      </c>
      <c r="EHM174" s="132">
        <f t="shared" si="64"/>
        <v>0</v>
      </c>
      <c r="EHN174" s="132">
        <f t="shared" si="64"/>
        <v>0</v>
      </c>
      <c r="EHO174" s="132">
        <f t="shared" si="64"/>
        <v>0</v>
      </c>
      <c r="EHP174" s="132">
        <f t="shared" si="64"/>
        <v>0</v>
      </c>
      <c r="EHQ174" s="132">
        <f t="shared" si="64"/>
        <v>0</v>
      </c>
      <c r="EHR174" s="132">
        <f t="shared" si="64"/>
        <v>0</v>
      </c>
      <c r="EHS174" s="132">
        <f t="shared" si="64"/>
        <v>0</v>
      </c>
      <c r="EHT174" s="132">
        <f t="shared" si="64"/>
        <v>0</v>
      </c>
      <c r="EHU174" s="132">
        <f t="shared" si="64"/>
        <v>0</v>
      </c>
      <c r="EHV174" s="132">
        <f t="shared" ref="EHV174:EKG174" si="65">SUBTOTAL(9,EHV64:EHV65)</f>
        <v>0</v>
      </c>
      <c r="EHW174" s="132">
        <f t="shared" si="65"/>
        <v>0</v>
      </c>
      <c r="EHX174" s="132">
        <f t="shared" si="65"/>
        <v>0</v>
      </c>
      <c r="EHY174" s="132">
        <f t="shared" si="65"/>
        <v>0</v>
      </c>
      <c r="EHZ174" s="132">
        <f t="shared" si="65"/>
        <v>0</v>
      </c>
      <c r="EIA174" s="132">
        <f t="shared" si="65"/>
        <v>0</v>
      </c>
      <c r="EIB174" s="132">
        <f t="shared" si="65"/>
        <v>0</v>
      </c>
      <c r="EIC174" s="132">
        <f t="shared" si="65"/>
        <v>0</v>
      </c>
      <c r="EID174" s="132">
        <f t="shared" si="65"/>
        <v>0</v>
      </c>
      <c r="EIE174" s="132">
        <f t="shared" si="65"/>
        <v>0</v>
      </c>
      <c r="EIF174" s="132">
        <f t="shared" si="65"/>
        <v>0</v>
      </c>
      <c r="EIG174" s="132">
        <f t="shared" si="65"/>
        <v>0</v>
      </c>
      <c r="EIH174" s="132">
        <f t="shared" si="65"/>
        <v>0</v>
      </c>
      <c r="EII174" s="132">
        <f t="shared" si="65"/>
        <v>0</v>
      </c>
      <c r="EIJ174" s="132">
        <f t="shared" si="65"/>
        <v>0</v>
      </c>
      <c r="EIK174" s="132">
        <f t="shared" si="65"/>
        <v>0</v>
      </c>
      <c r="EIL174" s="132">
        <f t="shared" si="65"/>
        <v>0</v>
      </c>
      <c r="EIM174" s="132">
        <f t="shared" si="65"/>
        <v>0</v>
      </c>
      <c r="EIN174" s="132">
        <f t="shared" si="65"/>
        <v>0</v>
      </c>
      <c r="EIO174" s="132">
        <f t="shared" si="65"/>
        <v>0</v>
      </c>
      <c r="EIP174" s="132">
        <f t="shared" si="65"/>
        <v>0</v>
      </c>
      <c r="EIQ174" s="132">
        <f t="shared" si="65"/>
        <v>0</v>
      </c>
      <c r="EIR174" s="132">
        <f t="shared" si="65"/>
        <v>0</v>
      </c>
      <c r="EIS174" s="132">
        <f t="shared" si="65"/>
        <v>0</v>
      </c>
      <c r="EIT174" s="132">
        <f t="shared" si="65"/>
        <v>0</v>
      </c>
      <c r="EIU174" s="132">
        <f t="shared" si="65"/>
        <v>0</v>
      </c>
      <c r="EIV174" s="132">
        <f t="shared" si="65"/>
        <v>0</v>
      </c>
      <c r="EIW174" s="132">
        <f t="shared" si="65"/>
        <v>0</v>
      </c>
      <c r="EIX174" s="132">
        <f t="shared" si="65"/>
        <v>0</v>
      </c>
      <c r="EIY174" s="132">
        <f t="shared" si="65"/>
        <v>0</v>
      </c>
      <c r="EIZ174" s="132">
        <f t="shared" si="65"/>
        <v>0</v>
      </c>
      <c r="EJA174" s="132">
        <f t="shared" si="65"/>
        <v>0</v>
      </c>
      <c r="EJB174" s="132">
        <f t="shared" si="65"/>
        <v>0</v>
      </c>
      <c r="EJC174" s="132">
        <f t="shared" si="65"/>
        <v>0</v>
      </c>
      <c r="EJD174" s="132">
        <f t="shared" si="65"/>
        <v>0</v>
      </c>
      <c r="EJE174" s="132">
        <f t="shared" si="65"/>
        <v>0</v>
      </c>
      <c r="EJF174" s="132">
        <f t="shared" si="65"/>
        <v>0</v>
      </c>
      <c r="EJG174" s="132">
        <f t="shared" si="65"/>
        <v>0</v>
      </c>
      <c r="EJH174" s="132">
        <f t="shared" si="65"/>
        <v>0</v>
      </c>
      <c r="EJI174" s="132">
        <f t="shared" si="65"/>
        <v>0</v>
      </c>
      <c r="EJJ174" s="132">
        <f t="shared" si="65"/>
        <v>0</v>
      </c>
      <c r="EJK174" s="132">
        <f t="shared" si="65"/>
        <v>0</v>
      </c>
      <c r="EJL174" s="132">
        <f t="shared" si="65"/>
        <v>0</v>
      </c>
      <c r="EJM174" s="132">
        <f t="shared" si="65"/>
        <v>0</v>
      </c>
      <c r="EJN174" s="132">
        <f t="shared" si="65"/>
        <v>0</v>
      </c>
      <c r="EJO174" s="132">
        <f t="shared" si="65"/>
        <v>0</v>
      </c>
      <c r="EJP174" s="132">
        <f t="shared" si="65"/>
        <v>0</v>
      </c>
      <c r="EJQ174" s="132">
        <f t="shared" si="65"/>
        <v>0</v>
      </c>
      <c r="EJR174" s="132">
        <f t="shared" si="65"/>
        <v>0</v>
      </c>
      <c r="EJS174" s="132">
        <f t="shared" si="65"/>
        <v>0</v>
      </c>
      <c r="EJT174" s="132">
        <f t="shared" si="65"/>
        <v>0</v>
      </c>
      <c r="EJU174" s="132">
        <f t="shared" si="65"/>
        <v>0</v>
      </c>
      <c r="EJV174" s="132">
        <f t="shared" si="65"/>
        <v>0</v>
      </c>
      <c r="EJW174" s="132">
        <f t="shared" si="65"/>
        <v>0</v>
      </c>
      <c r="EJX174" s="132">
        <f t="shared" si="65"/>
        <v>0</v>
      </c>
      <c r="EJY174" s="132">
        <f t="shared" si="65"/>
        <v>0</v>
      </c>
      <c r="EJZ174" s="132">
        <f t="shared" si="65"/>
        <v>0</v>
      </c>
      <c r="EKA174" s="132">
        <f t="shared" si="65"/>
        <v>0</v>
      </c>
      <c r="EKB174" s="132">
        <f t="shared" si="65"/>
        <v>0</v>
      </c>
      <c r="EKC174" s="132">
        <f t="shared" si="65"/>
        <v>0</v>
      </c>
      <c r="EKD174" s="132">
        <f t="shared" si="65"/>
        <v>0</v>
      </c>
      <c r="EKE174" s="132">
        <f t="shared" si="65"/>
        <v>0</v>
      </c>
      <c r="EKF174" s="132">
        <f t="shared" si="65"/>
        <v>0</v>
      </c>
      <c r="EKG174" s="132">
        <f t="shared" si="65"/>
        <v>0</v>
      </c>
      <c r="EKH174" s="132">
        <f t="shared" ref="EKH174:EMS174" si="66">SUBTOTAL(9,EKH64:EKH65)</f>
        <v>0</v>
      </c>
      <c r="EKI174" s="132">
        <f t="shared" si="66"/>
        <v>0</v>
      </c>
      <c r="EKJ174" s="132">
        <f t="shared" si="66"/>
        <v>0</v>
      </c>
      <c r="EKK174" s="132">
        <f t="shared" si="66"/>
        <v>0</v>
      </c>
      <c r="EKL174" s="132">
        <f t="shared" si="66"/>
        <v>0</v>
      </c>
      <c r="EKM174" s="132">
        <f t="shared" si="66"/>
        <v>0</v>
      </c>
      <c r="EKN174" s="132">
        <f t="shared" si="66"/>
        <v>0</v>
      </c>
      <c r="EKO174" s="132">
        <f t="shared" si="66"/>
        <v>0</v>
      </c>
      <c r="EKP174" s="132">
        <f t="shared" si="66"/>
        <v>0</v>
      </c>
      <c r="EKQ174" s="132">
        <f t="shared" si="66"/>
        <v>0</v>
      </c>
      <c r="EKR174" s="132">
        <f t="shared" si="66"/>
        <v>0</v>
      </c>
      <c r="EKS174" s="132">
        <f t="shared" si="66"/>
        <v>0</v>
      </c>
      <c r="EKT174" s="132">
        <f t="shared" si="66"/>
        <v>0</v>
      </c>
      <c r="EKU174" s="132">
        <f t="shared" si="66"/>
        <v>0</v>
      </c>
      <c r="EKV174" s="132">
        <f t="shared" si="66"/>
        <v>0</v>
      </c>
      <c r="EKW174" s="132">
        <f t="shared" si="66"/>
        <v>0</v>
      </c>
      <c r="EKX174" s="132">
        <f t="shared" si="66"/>
        <v>0</v>
      </c>
      <c r="EKY174" s="132">
        <f t="shared" si="66"/>
        <v>0</v>
      </c>
      <c r="EKZ174" s="132">
        <f t="shared" si="66"/>
        <v>0</v>
      </c>
      <c r="ELA174" s="132">
        <f t="shared" si="66"/>
        <v>0</v>
      </c>
      <c r="ELB174" s="132">
        <f t="shared" si="66"/>
        <v>0</v>
      </c>
      <c r="ELC174" s="132">
        <f t="shared" si="66"/>
        <v>0</v>
      </c>
      <c r="ELD174" s="132">
        <f t="shared" si="66"/>
        <v>0</v>
      </c>
      <c r="ELE174" s="132">
        <f t="shared" si="66"/>
        <v>0</v>
      </c>
      <c r="ELF174" s="132">
        <f t="shared" si="66"/>
        <v>0</v>
      </c>
      <c r="ELG174" s="132">
        <f t="shared" si="66"/>
        <v>0</v>
      </c>
      <c r="ELH174" s="132">
        <f t="shared" si="66"/>
        <v>0</v>
      </c>
      <c r="ELI174" s="132">
        <f t="shared" si="66"/>
        <v>0</v>
      </c>
      <c r="ELJ174" s="132">
        <f t="shared" si="66"/>
        <v>0</v>
      </c>
      <c r="ELK174" s="132">
        <f t="shared" si="66"/>
        <v>0</v>
      </c>
      <c r="ELL174" s="132">
        <f t="shared" si="66"/>
        <v>0</v>
      </c>
      <c r="ELM174" s="132">
        <f t="shared" si="66"/>
        <v>0</v>
      </c>
      <c r="ELN174" s="132">
        <f t="shared" si="66"/>
        <v>0</v>
      </c>
      <c r="ELO174" s="132">
        <f t="shared" si="66"/>
        <v>0</v>
      </c>
      <c r="ELP174" s="132">
        <f t="shared" si="66"/>
        <v>0</v>
      </c>
      <c r="ELQ174" s="132">
        <f t="shared" si="66"/>
        <v>0</v>
      </c>
      <c r="ELR174" s="132">
        <f t="shared" si="66"/>
        <v>0</v>
      </c>
      <c r="ELS174" s="132">
        <f t="shared" si="66"/>
        <v>0</v>
      </c>
      <c r="ELT174" s="132">
        <f t="shared" si="66"/>
        <v>0</v>
      </c>
      <c r="ELU174" s="132">
        <f t="shared" si="66"/>
        <v>0</v>
      </c>
      <c r="ELV174" s="132">
        <f t="shared" si="66"/>
        <v>0</v>
      </c>
      <c r="ELW174" s="132">
        <f t="shared" si="66"/>
        <v>0</v>
      </c>
      <c r="ELX174" s="132">
        <f t="shared" si="66"/>
        <v>0</v>
      </c>
      <c r="ELY174" s="132">
        <f t="shared" si="66"/>
        <v>0</v>
      </c>
      <c r="ELZ174" s="132">
        <f t="shared" si="66"/>
        <v>0</v>
      </c>
      <c r="EMA174" s="132">
        <f t="shared" si="66"/>
        <v>0</v>
      </c>
      <c r="EMB174" s="132">
        <f t="shared" si="66"/>
        <v>0</v>
      </c>
      <c r="EMC174" s="132">
        <f t="shared" si="66"/>
        <v>0</v>
      </c>
      <c r="EMD174" s="132">
        <f t="shared" si="66"/>
        <v>0</v>
      </c>
      <c r="EME174" s="132">
        <f t="shared" si="66"/>
        <v>0</v>
      </c>
      <c r="EMF174" s="132">
        <f t="shared" si="66"/>
        <v>0</v>
      </c>
      <c r="EMG174" s="132">
        <f t="shared" si="66"/>
        <v>0</v>
      </c>
      <c r="EMH174" s="132">
        <f t="shared" si="66"/>
        <v>0</v>
      </c>
      <c r="EMI174" s="132">
        <f t="shared" si="66"/>
        <v>0</v>
      </c>
      <c r="EMJ174" s="132">
        <f t="shared" si="66"/>
        <v>0</v>
      </c>
      <c r="EMK174" s="132">
        <f t="shared" si="66"/>
        <v>0</v>
      </c>
      <c r="EML174" s="132">
        <f t="shared" si="66"/>
        <v>0</v>
      </c>
      <c r="EMM174" s="132">
        <f t="shared" si="66"/>
        <v>0</v>
      </c>
      <c r="EMN174" s="132">
        <f t="shared" si="66"/>
        <v>0</v>
      </c>
      <c r="EMO174" s="132">
        <f t="shared" si="66"/>
        <v>0</v>
      </c>
      <c r="EMP174" s="132">
        <f t="shared" si="66"/>
        <v>0</v>
      </c>
      <c r="EMQ174" s="132">
        <f t="shared" si="66"/>
        <v>0</v>
      </c>
      <c r="EMR174" s="132">
        <f t="shared" si="66"/>
        <v>0</v>
      </c>
      <c r="EMS174" s="132">
        <f t="shared" si="66"/>
        <v>0</v>
      </c>
      <c r="EMT174" s="132">
        <f t="shared" ref="EMT174:EPE174" si="67">SUBTOTAL(9,EMT64:EMT65)</f>
        <v>0</v>
      </c>
      <c r="EMU174" s="132">
        <f t="shared" si="67"/>
        <v>0</v>
      </c>
      <c r="EMV174" s="132">
        <f t="shared" si="67"/>
        <v>0</v>
      </c>
      <c r="EMW174" s="132">
        <f t="shared" si="67"/>
        <v>0</v>
      </c>
      <c r="EMX174" s="132">
        <f t="shared" si="67"/>
        <v>0</v>
      </c>
      <c r="EMY174" s="132">
        <f t="shared" si="67"/>
        <v>0</v>
      </c>
      <c r="EMZ174" s="132">
        <f t="shared" si="67"/>
        <v>0</v>
      </c>
      <c r="ENA174" s="132">
        <f t="shared" si="67"/>
        <v>0</v>
      </c>
      <c r="ENB174" s="132">
        <f t="shared" si="67"/>
        <v>0</v>
      </c>
      <c r="ENC174" s="132">
        <f t="shared" si="67"/>
        <v>0</v>
      </c>
      <c r="END174" s="132">
        <f t="shared" si="67"/>
        <v>0</v>
      </c>
      <c r="ENE174" s="132">
        <f t="shared" si="67"/>
        <v>0</v>
      </c>
      <c r="ENF174" s="132">
        <f t="shared" si="67"/>
        <v>0</v>
      </c>
      <c r="ENG174" s="132">
        <f t="shared" si="67"/>
        <v>0</v>
      </c>
      <c r="ENH174" s="132">
        <f t="shared" si="67"/>
        <v>0</v>
      </c>
      <c r="ENI174" s="132">
        <f t="shared" si="67"/>
        <v>0</v>
      </c>
      <c r="ENJ174" s="132">
        <f t="shared" si="67"/>
        <v>0</v>
      </c>
      <c r="ENK174" s="132">
        <f t="shared" si="67"/>
        <v>0</v>
      </c>
      <c r="ENL174" s="132">
        <f t="shared" si="67"/>
        <v>0</v>
      </c>
      <c r="ENM174" s="132">
        <f t="shared" si="67"/>
        <v>0</v>
      </c>
      <c r="ENN174" s="132">
        <f t="shared" si="67"/>
        <v>0</v>
      </c>
      <c r="ENO174" s="132">
        <f t="shared" si="67"/>
        <v>0</v>
      </c>
      <c r="ENP174" s="132">
        <f t="shared" si="67"/>
        <v>0</v>
      </c>
      <c r="ENQ174" s="132">
        <f t="shared" si="67"/>
        <v>0</v>
      </c>
      <c r="ENR174" s="132">
        <f t="shared" si="67"/>
        <v>0</v>
      </c>
      <c r="ENS174" s="132">
        <f t="shared" si="67"/>
        <v>0</v>
      </c>
      <c r="ENT174" s="132">
        <f t="shared" si="67"/>
        <v>0</v>
      </c>
      <c r="ENU174" s="132">
        <f t="shared" si="67"/>
        <v>0</v>
      </c>
      <c r="ENV174" s="132">
        <f t="shared" si="67"/>
        <v>0</v>
      </c>
      <c r="ENW174" s="132">
        <f t="shared" si="67"/>
        <v>0</v>
      </c>
      <c r="ENX174" s="132">
        <f t="shared" si="67"/>
        <v>0</v>
      </c>
      <c r="ENY174" s="132">
        <f t="shared" si="67"/>
        <v>0</v>
      </c>
      <c r="ENZ174" s="132">
        <f t="shared" si="67"/>
        <v>0</v>
      </c>
      <c r="EOA174" s="132">
        <f t="shared" si="67"/>
        <v>0</v>
      </c>
      <c r="EOB174" s="132">
        <f t="shared" si="67"/>
        <v>0</v>
      </c>
      <c r="EOC174" s="132">
        <f t="shared" si="67"/>
        <v>0</v>
      </c>
      <c r="EOD174" s="132">
        <f t="shared" si="67"/>
        <v>0</v>
      </c>
      <c r="EOE174" s="132">
        <f t="shared" si="67"/>
        <v>0</v>
      </c>
      <c r="EOF174" s="132">
        <f t="shared" si="67"/>
        <v>0</v>
      </c>
      <c r="EOG174" s="132">
        <f t="shared" si="67"/>
        <v>0</v>
      </c>
      <c r="EOH174" s="132">
        <f t="shared" si="67"/>
        <v>0</v>
      </c>
      <c r="EOI174" s="132">
        <f t="shared" si="67"/>
        <v>0</v>
      </c>
      <c r="EOJ174" s="132">
        <f t="shared" si="67"/>
        <v>0</v>
      </c>
      <c r="EOK174" s="132">
        <f t="shared" si="67"/>
        <v>0</v>
      </c>
      <c r="EOL174" s="132">
        <f t="shared" si="67"/>
        <v>0</v>
      </c>
      <c r="EOM174" s="132">
        <f t="shared" si="67"/>
        <v>0</v>
      </c>
      <c r="EON174" s="132">
        <f t="shared" si="67"/>
        <v>0</v>
      </c>
      <c r="EOO174" s="132">
        <f t="shared" si="67"/>
        <v>0</v>
      </c>
      <c r="EOP174" s="132">
        <f t="shared" si="67"/>
        <v>0</v>
      </c>
      <c r="EOQ174" s="132">
        <f t="shared" si="67"/>
        <v>0</v>
      </c>
      <c r="EOR174" s="132">
        <f t="shared" si="67"/>
        <v>0</v>
      </c>
      <c r="EOS174" s="132">
        <f t="shared" si="67"/>
        <v>0</v>
      </c>
      <c r="EOT174" s="132">
        <f t="shared" si="67"/>
        <v>0</v>
      </c>
      <c r="EOU174" s="132">
        <f t="shared" si="67"/>
        <v>0</v>
      </c>
      <c r="EOV174" s="132">
        <f t="shared" si="67"/>
        <v>0</v>
      </c>
      <c r="EOW174" s="132">
        <f t="shared" si="67"/>
        <v>0</v>
      </c>
      <c r="EOX174" s="132">
        <f t="shared" si="67"/>
        <v>0</v>
      </c>
      <c r="EOY174" s="132">
        <f t="shared" si="67"/>
        <v>0</v>
      </c>
      <c r="EOZ174" s="132">
        <f t="shared" si="67"/>
        <v>0</v>
      </c>
      <c r="EPA174" s="132">
        <f t="shared" si="67"/>
        <v>0</v>
      </c>
      <c r="EPB174" s="132">
        <f t="shared" si="67"/>
        <v>0</v>
      </c>
      <c r="EPC174" s="132">
        <f t="shared" si="67"/>
        <v>0</v>
      </c>
      <c r="EPD174" s="132">
        <f t="shared" si="67"/>
        <v>0</v>
      </c>
      <c r="EPE174" s="132">
        <f t="shared" si="67"/>
        <v>0</v>
      </c>
      <c r="EPF174" s="132">
        <f t="shared" ref="EPF174:ERQ174" si="68">SUBTOTAL(9,EPF64:EPF65)</f>
        <v>0</v>
      </c>
      <c r="EPG174" s="132">
        <f t="shared" si="68"/>
        <v>0</v>
      </c>
      <c r="EPH174" s="132">
        <f t="shared" si="68"/>
        <v>0</v>
      </c>
      <c r="EPI174" s="132">
        <f t="shared" si="68"/>
        <v>0</v>
      </c>
      <c r="EPJ174" s="132">
        <f t="shared" si="68"/>
        <v>0</v>
      </c>
      <c r="EPK174" s="132">
        <f t="shared" si="68"/>
        <v>0</v>
      </c>
      <c r="EPL174" s="132">
        <f t="shared" si="68"/>
        <v>0</v>
      </c>
      <c r="EPM174" s="132">
        <f t="shared" si="68"/>
        <v>0</v>
      </c>
      <c r="EPN174" s="132">
        <f t="shared" si="68"/>
        <v>0</v>
      </c>
      <c r="EPO174" s="132">
        <f t="shared" si="68"/>
        <v>0</v>
      </c>
      <c r="EPP174" s="132">
        <f t="shared" si="68"/>
        <v>0</v>
      </c>
      <c r="EPQ174" s="132">
        <f t="shared" si="68"/>
        <v>0</v>
      </c>
      <c r="EPR174" s="132">
        <f t="shared" si="68"/>
        <v>0</v>
      </c>
      <c r="EPS174" s="132">
        <f t="shared" si="68"/>
        <v>0</v>
      </c>
      <c r="EPT174" s="132">
        <f t="shared" si="68"/>
        <v>0</v>
      </c>
      <c r="EPU174" s="132">
        <f t="shared" si="68"/>
        <v>0</v>
      </c>
      <c r="EPV174" s="132">
        <f t="shared" si="68"/>
        <v>0</v>
      </c>
      <c r="EPW174" s="132">
        <f t="shared" si="68"/>
        <v>0</v>
      </c>
      <c r="EPX174" s="132">
        <f t="shared" si="68"/>
        <v>0</v>
      </c>
      <c r="EPY174" s="132">
        <f t="shared" si="68"/>
        <v>0</v>
      </c>
      <c r="EPZ174" s="132">
        <f t="shared" si="68"/>
        <v>0</v>
      </c>
      <c r="EQA174" s="132">
        <f t="shared" si="68"/>
        <v>0</v>
      </c>
      <c r="EQB174" s="132">
        <f t="shared" si="68"/>
        <v>0</v>
      </c>
      <c r="EQC174" s="132">
        <f t="shared" si="68"/>
        <v>0</v>
      </c>
      <c r="EQD174" s="132">
        <f t="shared" si="68"/>
        <v>0</v>
      </c>
      <c r="EQE174" s="132">
        <f t="shared" si="68"/>
        <v>0</v>
      </c>
      <c r="EQF174" s="132">
        <f t="shared" si="68"/>
        <v>0</v>
      </c>
      <c r="EQG174" s="132">
        <f t="shared" si="68"/>
        <v>0</v>
      </c>
      <c r="EQH174" s="132">
        <f t="shared" si="68"/>
        <v>0</v>
      </c>
      <c r="EQI174" s="132">
        <f t="shared" si="68"/>
        <v>0</v>
      </c>
      <c r="EQJ174" s="132">
        <f t="shared" si="68"/>
        <v>0</v>
      </c>
      <c r="EQK174" s="132">
        <f t="shared" si="68"/>
        <v>0</v>
      </c>
      <c r="EQL174" s="132">
        <f t="shared" si="68"/>
        <v>0</v>
      </c>
      <c r="EQM174" s="132">
        <f t="shared" si="68"/>
        <v>0</v>
      </c>
      <c r="EQN174" s="132">
        <f t="shared" si="68"/>
        <v>0</v>
      </c>
      <c r="EQO174" s="132">
        <f t="shared" si="68"/>
        <v>0</v>
      </c>
      <c r="EQP174" s="132">
        <f t="shared" si="68"/>
        <v>0</v>
      </c>
      <c r="EQQ174" s="132">
        <f t="shared" si="68"/>
        <v>0</v>
      </c>
      <c r="EQR174" s="132">
        <f t="shared" si="68"/>
        <v>0</v>
      </c>
      <c r="EQS174" s="132">
        <f t="shared" si="68"/>
        <v>0</v>
      </c>
      <c r="EQT174" s="132">
        <f t="shared" si="68"/>
        <v>0</v>
      </c>
      <c r="EQU174" s="132">
        <f t="shared" si="68"/>
        <v>0</v>
      </c>
      <c r="EQV174" s="132">
        <f t="shared" si="68"/>
        <v>0</v>
      </c>
      <c r="EQW174" s="132">
        <f t="shared" si="68"/>
        <v>0</v>
      </c>
      <c r="EQX174" s="132">
        <f t="shared" si="68"/>
        <v>0</v>
      </c>
      <c r="EQY174" s="132">
        <f t="shared" si="68"/>
        <v>0</v>
      </c>
      <c r="EQZ174" s="132">
        <f t="shared" si="68"/>
        <v>0</v>
      </c>
      <c r="ERA174" s="132">
        <f t="shared" si="68"/>
        <v>0</v>
      </c>
      <c r="ERB174" s="132">
        <f t="shared" si="68"/>
        <v>0</v>
      </c>
      <c r="ERC174" s="132">
        <f t="shared" si="68"/>
        <v>0</v>
      </c>
      <c r="ERD174" s="132">
        <f t="shared" si="68"/>
        <v>0</v>
      </c>
      <c r="ERE174" s="132">
        <f t="shared" si="68"/>
        <v>0</v>
      </c>
      <c r="ERF174" s="132">
        <f t="shared" si="68"/>
        <v>0</v>
      </c>
      <c r="ERG174" s="132">
        <f t="shared" si="68"/>
        <v>0</v>
      </c>
      <c r="ERH174" s="132">
        <f t="shared" si="68"/>
        <v>0</v>
      </c>
      <c r="ERI174" s="132">
        <f t="shared" si="68"/>
        <v>0</v>
      </c>
      <c r="ERJ174" s="132">
        <f t="shared" si="68"/>
        <v>0</v>
      </c>
      <c r="ERK174" s="132">
        <f t="shared" si="68"/>
        <v>0</v>
      </c>
      <c r="ERL174" s="132">
        <f t="shared" si="68"/>
        <v>0</v>
      </c>
      <c r="ERM174" s="132">
        <f t="shared" si="68"/>
        <v>0</v>
      </c>
      <c r="ERN174" s="132">
        <f t="shared" si="68"/>
        <v>0</v>
      </c>
      <c r="ERO174" s="132">
        <f t="shared" si="68"/>
        <v>0</v>
      </c>
      <c r="ERP174" s="132">
        <f t="shared" si="68"/>
        <v>0</v>
      </c>
      <c r="ERQ174" s="132">
        <f t="shared" si="68"/>
        <v>0</v>
      </c>
      <c r="ERR174" s="132">
        <f t="shared" ref="ERR174:EUC174" si="69">SUBTOTAL(9,ERR64:ERR65)</f>
        <v>0</v>
      </c>
      <c r="ERS174" s="132">
        <f t="shared" si="69"/>
        <v>0</v>
      </c>
      <c r="ERT174" s="132">
        <f t="shared" si="69"/>
        <v>0</v>
      </c>
      <c r="ERU174" s="132">
        <f t="shared" si="69"/>
        <v>0</v>
      </c>
      <c r="ERV174" s="132">
        <f t="shared" si="69"/>
        <v>0</v>
      </c>
      <c r="ERW174" s="132">
        <f t="shared" si="69"/>
        <v>0</v>
      </c>
      <c r="ERX174" s="132">
        <f t="shared" si="69"/>
        <v>0</v>
      </c>
      <c r="ERY174" s="132">
        <f t="shared" si="69"/>
        <v>0</v>
      </c>
      <c r="ERZ174" s="132">
        <f t="shared" si="69"/>
        <v>0</v>
      </c>
      <c r="ESA174" s="132">
        <f t="shared" si="69"/>
        <v>0</v>
      </c>
      <c r="ESB174" s="132">
        <f t="shared" si="69"/>
        <v>0</v>
      </c>
      <c r="ESC174" s="132">
        <f t="shared" si="69"/>
        <v>0</v>
      </c>
      <c r="ESD174" s="132">
        <f t="shared" si="69"/>
        <v>0</v>
      </c>
      <c r="ESE174" s="132">
        <f t="shared" si="69"/>
        <v>0</v>
      </c>
      <c r="ESF174" s="132">
        <f t="shared" si="69"/>
        <v>0</v>
      </c>
      <c r="ESG174" s="132">
        <f t="shared" si="69"/>
        <v>0</v>
      </c>
      <c r="ESH174" s="132">
        <f t="shared" si="69"/>
        <v>0</v>
      </c>
      <c r="ESI174" s="132">
        <f t="shared" si="69"/>
        <v>0</v>
      </c>
      <c r="ESJ174" s="132">
        <f t="shared" si="69"/>
        <v>0</v>
      </c>
      <c r="ESK174" s="132">
        <f t="shared" si="69"/>
        <v>0</v>
      </c>
      <c r="ESL174" s="132">
        <f t="shared" si="69"/>
        <v>0</v>
      </c>
      <c r="ESM174" s="132">
        <f t="shared" si="69"/>
        <v>0</v>
      </c>
      <c r="ESN174" s="132">
        <f t="shared" si="69"/>
        <v>0</v>
      </c>
      <c r="ESO174" s="132">
        <f t="shared" si="69"/>
        <v>0</v>
      </c>
      <c r="ESP174" s="132">
        <f t="shared" si="69"/>
        <v>0</v>
      </c>
      <c r="ESQ174" s="132">
        <f t="shared" si="69"/>
        <v>0</v>
      </c>
      <c r="ESR174" s="132">
        <f t="shared" si="69"/>
        <v>0</v>
      </c>
      <c r="ESS174" s="132">
        <f t="shared" si="69"/>
        <v>0</v>
      </c>
      <c r="EST174" s="132">
        <f t="shared" si="69"/>
        <v>0</v>
      </c>
      <c r="ESU174" s="132">
        <f t="shared" si="69"/>
        <v>0</v>
      </c>
      <c r="ESV174" s="132">
        <f t="shared" si="69"/>
        <v>0</v>
      </c>
      <c r="ESW174" s="132">
        <f t="shared" si="69"/>
        <v>0</v>
      </c>
      <c r="ESX174" s="132">
        <f t="shared" si="69"/>
        <v>0</v>
      </c>
      <c r="ESY174" s="132">
        <f t="shared" si="69"/>
        <v>0</v>
      </c>
      <c r="ESZ174" s="132">
        <f t="shared" si="69"/>
        <v>0</v>
      </c>
      <c r="ETA174" s="132">
        <f t="shared" si="69"/>
        <v>0</v>
      </c>
      <c r="ETB174" s="132">
        <f t="shared" si="69"/>
        <v>0</v>
      </c>
      <c r="ETC174" s="132">
        <f t="shared" si="69"/>
        <v>0</v>
      </c>
      <c r="ETD174" s="132">
        <f t="shared" si="69"/>
        <v>0</v>
      </c>
      <c r="ETE174" s="132">
        <f t="shared" si="69"/>
        <v>0</v>
      </c>
      <c r="ETF174" s="132">
        <f t="shared" si="69"/>
        <v>0</v>
      </c>
      <c r="ETG174" s="132">
        <f t="shared" si="69"/>
        <v>0</v>
      </c>
      <c r="ETH174" s="132">
        <f t="shared" si="69"/>
        <v>0</v>
      </c>
      <c r="ETI174" s="132">
        <f t="shared" si="69"/>
        <v>0</v>
      </c>
      <c r="ETJ174" s="132">
        <f t="shared" si="69"/>
        <v>0</v>
      </c>
      <c r="ETK174" s="132">
        <f t="shared" si="69"/>
        <v>0</v>
      </c>
      <c r="ETL174" s="132">
        <f t="shared" si="69"/>
        <v>0</v>
      </c>
      <c r="ETM174" s="132">
        <f t="shared" si="69"/>
        <v>0</v>
      </c>
      <c r="ETN174" s="132">
        <f t="shared" si="69"/>
        <v>0</v>
      </c>
      <c r="ETO174" s="132">
        <f t="shared" si="69"/>
        <v>0</v>
      </c>
      <c r="ETP174" s="132">
        <f t="shared" si="69"/>
        <v>0</v>
      </c>
      <c r="ETQ174" s="132">
        <f t="shared" si="69"/>
        <v>0</v>
      </c>
      <c r="ETR174" s="132">
        <f t="shared" si="69"/>
        <v>0</v>
      </c>
      <c r="ETS174" s="132">
        <f t="shared" si="69"/>
        <v>0</v>
      </c>
      <c r="ETT174" s="132">
        <f t="shared" si="69"/>
        <v>0</v>
      </c>
      <c r="ETU174" s="132">
        <f t="shared" si="69"/>
        <v>0</v>
      </c>
      <c r="ETV174" s="132">
        <f t="shared" si="69"/>
        <v>0</v>
      </c>
      <c r="ETW174" s="132">
        <f t="shared" si="69"/>
        <v>0</v>
      </c>
      <c r="ETX174" s="132">
        <f t="shared" si="69"/>
        <v>0</v>
      </c>
      <c r="ETY174" s="132">
        <f t="shared" si="69"/>
        <v>0</v>
      </c>
      <c r="ETZ174" s="132">
        <f t="shared" si="69"/>
        <v>0</v>
      </c>
      <c r="EUA174" s="132">
        <f t="shared" si="69"/>
        <v>0</v>
      </c>
      <c r="EUB174" s="132">
        <f t="shared" si="69"/>
        <v>0</v>
      </c>
      <c r="EUC174" s="132">
        <f t="shared" si="69"/>
        <v>0</v>
      </c>
      <c r="EUD174" s="132">
        <f t="shared" ref="EUD174:EWO174" si="70">SUBTOTAL(9,EUD64:EUD65)</f>
        <v>0</v>
      </c>
      <c r="EUE174" s="132">
        <f t="shared" si="70"/>
        <v>0</v>
      </c>
      <c r="EUF174" s="132">
        <f t="shared" si="70"/>
        <v>0</v>
      </c>
      <c r="EUG174" s="132">
        <f t="shared" si="70"/>
        <v>0</v>
      </c>
      <c r="EUH174" s="132">
        <f t="shared" si="70"/>
        <v>0</v>
      </c>
      <c r="EUI174" s="132">
        <f t="shared" si="70"/>
        <v>0</v>
      </c>
      <c r="EUJ174" s="132">
        <f t="shared" si="70"/>
        <v>0</v>
      </c>
      <c r="EUK174" s="132">
        <f t="shared" si="70"/>
        <v>0</v>
      </c>
      <c r="EUL174" s="132">
        <f t="shared" si="70"/>
        <v>0</v>
      </c>
      <c r="EUM174" s="132">
        <f t="shared" si="70"/>
        <v>0</v>
      </c>
      <c r="EUN174" s="132">
        <f t="shared" si="70"/>
        <v>0</v>
      </c>
      <c r="EUO174" s="132">
        <f t="shared" si="70"/>
        <v>0</v>
      </c>
      <c r="EUP174" s="132">
        <f t="shared" si="70"/>
        <v>0</v>
      </c>
      <c r="EUQ174" s="132">
        <f t="shared" si="70"/>
        <v>0</v>
      </c>
      <c r="EUR174" s="132">
        <f t="shared" si="70"/>
        <v>0</v>
      </c>
      <c r="EUS174" s="132">
        <f t="shared" si="70"/>
        <v>0</v>
      </c>
      <c r="EUT174" s="132">
        <f t="shared" si="70"/>
        <v>0</v>
      </c>
      <c r="EUU174" s="132">
        <f t="shared" si="70"/>
        <v>0</v>
      </c>
      <c r="EUV174" s="132">
        <f t="shared" si="70"/>
        <v>0</v>
      </c>
      <c r="EUW174" s="132">
        <f t="shared" si="70"/>
        <v>0</v>
      </c>
      <c r="EUX174" s="132">
        <f t="shared" si="70"/>
        <v>0</v>
      </c>
      <c r="EUY174" s="132">
        <f t="shared" si="70"/>
        <v>0</v>
      </c>
      <c r="EUZ174" s="132">
        <f t="shared" si="70"/>
        <v>0</v>
      </c>
      <c r="EVA174" s="132">
        <f t="shared" si="70"/>
        <v>0</v>
      </c>
      <c r="EVB174" s="132">
        <f t="shared" si="70"/>
        <v>0</v>
      </c>
      <c r="EVC174" s="132">
        <f t="shared" si="70"/>
        <v>0</v>
      </c>
      <c r="EVD174" s="132">
        <f t="shared" si="70"/>
        <v>0</v>
      </c>
      <c r="EVE174" s="132">
        <f t="shared" si="70"/>
        <v>0</v>
      </c>
      <c r="EVF174" s="132">
        <f t="shared" si="70"/>
        <v>0</v>
      </c>
      <c r="EVG174" s="132">
        <f t="shared" si="70"/>
        <v>0</v>
      </c>
      <c r="EVH174" s="132">
        <f t="shared" si="70"/>
        <v>0</v>
      </c>
      <c r="EVI174" s="132">
        <f t="shared" si="70"/>
        <v>0</v>
      </c>
      <c r="EVJ174" s="132">
        <f t="shared" si="70"/>
        <v>0</v>
      </c>
      <c r="EVK174" s="132">
        <f t="shared" si="70"/>
        <v>0</v>
      </c>
      <c r="EVL174" s="132">
        <f t="shared" si="70"/>
        <v>0</v>
      </c>
      <c r="EVM174" s="132">
        <f t="shared" si="70"/>
        <v>0</v>
      </c>
      <c r="EVN174" s="132">
        <f t="shared" si="70"/>
        <v>0</v>
      </c>
      <c r="EVO174" s="132">
        <f t="shared" si="70"/>
        <v>0</v>
      </c>
      <c r="EVP174" s="132">
        <f t="shared" si="70"/>
        <v>0</v>
      </c>
      <c r="EVQ174" s="132">
        <f t="shared" si="70"/>
        <v>0</v>
      </c>
      <c r="EVR174" s="132">
        <f t="shared" si="70"/>
        <v>0</v>
      </c>
      <c r="EVS174" s="132">
        <f t="shared" si="70"/>
        <v>0</v>
      </c>
      <c r="EVT174" s="132">
        <f t="shared" si="70"/>
        <v>0</v>
      </c>
      <c r="EVU174" s="132">
        <f t="shared" si="70"/>
        <v>0</v>
      </c>
      <c r="EVV174" s="132">
        <f t="shared" si="70"/>
        <v>0</v>
      </c>
      <c r="EVW174" s="132">
        <f t="shared" si="70"/>
        <v>0</v>
      </c>
      <c r="EVX174" s="132">
        <f t="shared" si="70"/>
        <v>0</v>
      </c>
      <c r="EVY174" s="132">
        <f t="shared" si="70"/>
        <v>0</v>
      </c>
      <c r="EVZ174" s="132">
        <f t="shared" si="70"/>
        <v>0</v>
      </c>
      <c r="EWA174" s="132">
        <f t="shared" si="70"/>
        <v>0</v>
      </c>
      <c r="EWB174" s="132">
        <f t="shared" si="70"/>
        <v>0</v>
      </c>
      <c r="EWC174" s="132">
        <f t="shared" si="70"/>
        <v>0</v>
      </c>
      <c r="EWD174" s="132">
        <f t="shared" si="70"/>
        <v>0</v>
      </c>
      <c r="EWE174" s="132">
        <f t="shared" si="70"/>
        <v>0</v>
      </c>
      <c r="EWF174" s="132">
        <f t="shared" si="70"/>
        <v>0</v>
      </c>
      <c r="EWG174" s="132">
        <f t="shared" si="70"/>
        <v>0</v>
      </c>
      <c r="EWH174" s="132">
        <f t="shared" si="70"/>
        <v>0</v>
      </c>
      <c r="EWI174" s="132">
        <f t="shared" si="70"/>
        <v>0</v>
      </c>
      <c r="EWJ174" s="132">
        <f t="shared" si="70"/>
        <v>0</v>
      </c>
      <c r="EWK174" s="132">
        <f t="shared" si="70"/>
        <v>0</v>
      </c>
      <c r="EWL174" s="132">
        <f t="shared" si="70"/>
        <v>0</v>
      </c>
      <c r="EWM174" s="132">
        <f t="shared" si="70"/>
        <v>0</v>
      </c>
      <c r="EWN174" s="132">
        <f t="shared" si="70"/>
        <v>0</v>
      </c>
      <c r="EWO174" s="132">
        <f t="shared" si="70"/>
        <v>0</v>
      </c>
      <c r="EWP174" s="132">
        <f t="shared" ref="EWP174:EZA174" si="71">SUBTOTAL(9,EWP64:EWP65)</f>
        <v>0</v>
      </c>
      <c r="EWQ174" s="132">
        <f t="shared" si="71"/>
        <v>0</v>
      </c>
      <c r="EWR174" s="132">
        <f t="shared" si="71"/>
        <v>0</v>
      </c>
      <c r="EWS174" s="132">
        <f t="shared" si="71"/>
        <v>0</v>
      </c>
      <c r="EWT174" s="132">
        <f t="shared" si="71"/>
        <v>0</v>
      </c>
      <c r="EWU174" s="132">
        <f t="shared" si="71"/>
        <v>0</v>
      </c>
      <c r="EWV174" s="132">
        <f t="shared" si="71"/>
        <v>0</v>
      </c>
      <c r="EWW174" s="132">
        <f t="shared" si="71"/>
        <v>0</v>
      </c>
      <c r="EWX174" s="132">
        <f t="shared" si="71"/>
        <v>0</v>
      </c>
      <c r="EWY174" s="132">
        <f t="shared" si="71"/>
        <v>0</v>
      </c>
      <c r="EWZ174" s="132">
        <f t="shared" si="71"/>
        <v>0</v>
      </c>
      <c r="EXA174" s="132">
        <f t="shared" si="71"/>
        <v>0</v>
      </c>
      <c r="EXB174" s="132">
        <f t="shared" si="71"/>
        <v>0</v>
      </c>
      <c r="EXC174" s="132">
        <f t="shared" si="71"/>
        <v>0</v>
      </c>
      <c r="EXD174" s="132">
        <f t="shared" si="71"/>
        <v>0</v>
      </c>
      <c r="EXE174" s="132">
        <f t="shared" si="71"/>
        <v>0</v>
      </c>
      <c r="EXF174" s="132">
        <f t="shared" si="71"/>
        <v>0</v>
      </c>
      <c r="EXG174" s="132">
        <f t="shared" si="71"/>
        <v>0</v>
      </c>
      <c r="EXH174" s="132">
        <f t="shared" si="71"/>
        <v>0</v>
      </c>
      <c r="EXI174" s="132">
        <f t="shared" si="71"/>
        <v>0</v>
      </c>
      <c r="EXJ174" s="132">
        <f t="shared" si="71"/>
        <v>0</v>
      </c>
      <c r="EXK174" s="132">
        <f t="shared" si="71"/>
        <v>0</v>
      </c>
      <c r="EXL174" s="132">
        <f t="shared" si="71"/>
        <v>0</v>
      </c>
      <c r="EXM174" s="132">
        <f t="shared" si="71"/>
        <v>0</v>
      </c>
      <c r="EXN174" s="132">
        <f t="shared" si="71"/>
        <v>0</v>
      </c>
      <c r="EXO174" s="132">
        <f t="shared" si="71"/>
        <v>0</v>
      </c>
      <c r="EXP174" s="132">
        <f t="shared" si="71"/>
        <v>0</v>
      </c>
      <c r="EXQ174" s="132">
        <f t="shared" si="71"/>
        <v>0</v>
      </c>
      <c r="EXR174" s="132">
        <f t="shared" si="71"/>
        <v>0</v>
      </c>
      <c r="EXS174" s="132">
        <f t="shared" si="71"/>
        <v>0</v>
      </c>
      <c r="EXT174" s="132">
        <f t="shared" si="71"/>
        <v>0</v>
      </c>
      <c r="EXU174" s="132">
        <f t="shared" si="71"/>
        <v>0</v>
      </c>
      <c r="EXV174" s="132">
        <f t="shared" si="71"/>
        <v>0</v>
      </c>
      <c r="EXW174" s="132">
        <f t="shared" si="71"/>
        <v>0</v>
      </c>
      <c r="EXX174" s="132">
        <f t="shared" si="71"/>
        <v>0</v>
      </c>
      <c r="EXY174" s="132">
        <f t="shared" si="71"/>
        <v>0</v>
      </c>
      <c r="EXZ174" s="132">
        <f t="shared" si="71"/>
        <v>0</v>
      </c>
      <c r="EYA174" s="132">
        <f t="shared" si="71"/>
        <v>0</v>
      </c>
      <c r="EYB174" s="132">
        <f t="shared" si="71"/>
        <v>0</v>
      </c>
      <c r="EYC174" s="132">
        <f t="shared" si="71"/>
        <v>0</v>
      </c>
      <c r="EYD174" s="132">
        <f t="shared" si="71"/>
        <v>0</v>
      </c>
      <c r="EYE174" s="132">
        <f t="shared" si="71"/>
        <v>0</v>
      </c>
      <c r="EYF174" s="132">
        <f t="shared" si="71"/>
        <v>0</v>
      </c>
      <c r="EYG174" s="132">
        <f t="shared" si="71"/>
        <v>0</v>
      </c>
      <c r="EYH174" s="132">
        <f t="shared" si="71"/>
        <v>0</v>
      </c>
      <c r="EYI174" s="132">
        <f t="shared" si="71"/>
        <v>0</v>
      </c>
      <c r="EYJ174" s="132">
        <f t="shared" si="71"/>
        <v>0</v>
      </c>
      <c r="EYK174" s="132">
        <f t="shared" si="71"/>
        <v>0</v>
      </c>
      <c r="EYL174" s="132">
        <f t="shared" si="71"/>
        <v>0</v>
      </c>
      <c r="EYM174" s="132">
        <f t="shared" si="71"/>
        <v>0</v>
      </c>
      <c r="EYN174" s="132">
        <f t="shared" si="71"/>
        <v>0</v>
      </c>
      <c r="EYO174" s="132">
        <f t="shared" si="71"/>
        <v>0</v>
      </c>
      <c r="EYP174" s="132">
        <f t="shared" si="71"/>
        <v>0</v>
      </c>
      <c r="EYQ174" s="132">
        <f t="shared" si="71"/>
        <v>0</v>
      </c>
      <c r="EYR174" s="132">
        <f t="shared" si="71"/>
        <v>0</v>
      </c>
      <c r="EYS174" s="132">
        <f t="shared" si="71"/>
        <v>0</v>
      </c>
      <c r="EYT174" s="132">
        <f t="shared" si="71"/>
        <v>0</v>
      </c>
      <c r="EYU174" s="132">
        <f t="shared" si="71"/>
        <v>0</v>
      </c>
      <c r="EYV174" s="132">
        <f t="shared" si="71"/>
        <v>0</v>
      </c>
      <c r="EYW174" s="132">
        <f t="shared" si="71"/>
        <v>0</v>
      </c>
      <c r="EYX174" s="132">
        <f t="shared" si="71"/>
        <v>0</v>
      </c>
      <c r="EYY174" s="132">
        <f t="shared" si="71"/>
        <v>0</v>
      </c>
      <c r="EYZ174" s="132">
        <f t="shared" si="71"/>
        <v>0</v>
      </c>
      <c r="EZA174" s="132">
        <f t="shared" si="71"/>
        <v>0</v>
      </c>
      <c r="EZB174" s="132">
        <f t="shared" ref="EZB174:FBM174" si="72">SUBTOTAL(9,EZB64:EZB65)</f>
        <v>0</v>
      </c>
      <c r="EZC174" s="132">
        <f t="shared" si="72"/>
        <v>0</v>
      </c>
      <c r="EZD174" s="132">
        <f t="shared" si="72"/>
        <v>0</v>
      </c>
      <c r="EZE174" s="132">
        <f t="shared" si="72"/>
        <v>0</v>
      </c>
      <c r="EZF174" s="132">
        <f t="shared" si="72"/>
        <v>0</v>
      </c>
      <c r="EZG174" s="132">
        <f t="shared" si="72"/>
        <v>0</v>
      </c>
      <c r="EZH174" s="132">
        <f t="shared" si="72"/>
        <v>0</v>
      </c>
      <c r="EZI174" s="132">
        <f t="shared" si="72"/>
        <v>0</v>
      </c>
      <c r="EZJ174" s="132">
        <f t="shared" si="72"/>
        <v>0</v>
      </c>
      <c r="EZK174" s="132">
        <f t="shared" si="72"/>
        <v>0</v>
      </c>
      <c r="EZL174" s="132">
        <f t="shared" si="72"/>
        <v>0</v>
      </c>
      <c r="EZM174" s="132">
        <f t="shared" si="72"/>
        <v>0</v>
      </c>
      <c r="EZN174" s="132">
        <f t="shared" si="72"/>
        <v>0</v>
      </c>
      <c r="EZO174" s="132">
        <f t="shared" si="72"/>
        <v>0</v>
      </c>
      <c r="EZP174" s="132">
        <f t="shared" si="72"/>
        <v>0</v>
      </c>
      <c r="EZQ174" s="132">
        <f t="shared" si="72"/>
        <v>0</v>
      </c>
      <c r="EZR174" s="132">
        <f t="shared" si="72"/>
        <v>0</v>
      </c>
      <c r="EZS174" s="132">
        <f t="shared" si="72"/>
        <v>0</v>
      </c>
      <c r="EZT174" s="132">
        <f t="shared" si="72"/>
        <v>0</v>
      </c>
      <c r="EZU174" s="132">
        <f t="shared" si="72"/>
        <v>0</v>
      </c>
      <c r="EZV174" s="132">
        <f t="shared" si="72"/>
        <v>0</v>
      </c>
      <c r="EZW174" s="132">
        <f t="shared" si="72"/>
        <v>0</v>
      </c>
      <c r="EZX174" s="132">
        <f t="shared" si="72"/>
        <v>0</v>
      </c>
      <c r="EZY174" s="132">
        <f t="shared" si="72"/>
        <v>0</v>
      </c>
      <c r="EZZ174" s="132">
        <f t="shared" si="72"/>
        <v>0</v>
      </c>
      <c r="FAA174" s="132">
        <f t="shared" si="72"/>
        <v>0</v>
      </c>
      <c r="FAB174" s="132">
        <f t="shared" si="72"/>
        <v>0</v>
      </c>
      <c r="FAC174" s="132">
        <f t="shared" si="72"/>
        <v>0</v>
      </c>
      <c r="FAD174" s="132">
        <f t="shared" si="72"/>
        <v>0</v>
      </c>
      <c r="FAE174" s="132">
        <f t="shared" si="72"/>
        <v>0</v>
      </c>
      <c r="FAF174" s="132">
        <f t="shared" si="72"/>
        <v>0</v>
      </c>
      <c r="FAG174" s="132">
        <f t="shared" si="72"/>
        <v>0</v>
      </c>
      <c r="FAH174" s="132">
        <f t="shared" si="72"/>
        <v>0</v>
      </c>
      <c r="FAI174" s="132">
        <f t="shared" si="72"/>
        <v>0</v>
      </c>
      <c r="FAJ174" s="132">
        <f t="shared" si="72"/>
        <v>0</v>
      </c>
      <c r="FAK174" s="132">
        <f t="shared" si="72"/>
        <v>0</v>
      </c>
      <c r="FAL174" s="132">
        <f t="shared" si="72"/>
        <v>0</v>
      </c>
      <c r="FAM174" s="132">
        <f t="shared" si="72"/>
        <v>0</v>
      </c>
      <c r="FAN174" s="132">
        <f t="shared" si="72"/>
        <v>0</v>
      </c>
      <c r="FAO174" s="132">
        <f t="shared" si="72"/>
        <v>0</v>
      </c>
      <c r="FAP174" s="132">
        <f t="shared" si="72"/>
        <v>0</v>
      </c>
      <c r="FAQ174" s="132">
        <f t="shared" si="72"/>
        <v>0</v>
      </c>
      <c r="FAR174" s="132">
        <f t="shared" si="72"/>
        <v>0</v>
      </c>
      <c r="FAS174" s="132">
        <f t="shared" si="72"/>
        <v>0</v>
      </c>
      <c r="FAT174" s="132">
        <f t="shared" si="72"/>
        <v>0</v>
      </c>
      <c r="FAU174" s="132">
        <f t="shared" si="72"/>
        <v>0</v>
      </c>
      <c r="FAV174" s="132">
        <f t="shared" si="72"/>
        <v>0</v>
      </c>
      <c r="FAW174" s="132">
        <f t="shared" si="72"/>
        <v>0</v>
      </c>
      <c r="FAX174" s="132">
        <f t="shared" si="72"/>
        <v>0</v>
      </c>
      <c r="FAY174" s="132">
        <f t="shared" si="72"/>
        <v>0</v>
      </c>
      <c r="FAZ174" s="132">
        <f t="shared" si="72"/>
        <v>0</v>
      </c>
      <c r="FBA174" s="132">
        <f t="shared" si="72"/>
        <v>0</v>
      </c>
      <c r="FBB174" s="132">
        <f t="shared" si="72"/>
        <v>0</v>
      </c>
      <c r="FBC174" s="132">
        <f t="shared" si="72"/>
        <v>0</v>
      </c>
      <c r="FBD174" s="132">
        <f t="shared" si="72"/>
        <v>0</v>
      </c>
      <c r="FBE174" s="132">
        <f t="shared" si="72"/>
        <v>0</v>
      </c>
      <c r="FBF174" s="132">
        <f t="shared" si="72"/>
        <v>0</v>
      </c>
      <c r="FBG174" s="132">
        <f t="shared" si="72"/>
        <v>0</v>
      </c>
      <c r="FBH174" s="132">
        <f t="shared" si="72"/>
        <v>0</v>
      </c>
      <c r="FBI174" s="132">
        <f t="shared" si="72"/>
        <v>0</v>
      </c>
      <c r="FBJ174" s="132">
        <f t="shared" si="72"/>
        <v>0</v>
      </c>
      <c r="FBK174" s="132">
        <f t="shared" si="72"/>
        <v>0</v>
      </c>
      <c r="FBL174" s="132">
        <f t="shared" si="72"/>
        <v>0</v>
      </c>
      <c r="FBM174" s="132">
        <f t="shared" si="72"/>
        <v>0</v>
      </c>
      <c r="FBN174" s="132">
        <f t="shared" ref="FBN174:FDY174" si="73">SUBTOTAL(9,FBN64:FBN65)</f>
        <v>0</v>
      </c>
      <c r="FBO174" s="132">
        <f t="shared" si="73"/>
        <v>0</v>
      </c>
      <c r="FBP174" s="132">
        <f t="shared" si="73"/>
        <v>0</v>
      </c>
      <c r="FBQ174" s="132">
        <f t="shared" si="73"/>
        <v>0</v>
      </c>
      <c r="FBR174" s="132">
        <f t="shared" si="73"/>
        <v>0</v>
      </c>
      <c r="FBS174" s="132">
        <f t="shared" si="73"/>
        <v>0</v>
      </c>
      <c r="FBT174" s="132">
        <f t="shared" si="73"/>
        <v>0</v>
      </c>
      <c r="FBU174" s="132">
        <f t="shared" si="73"/>
        <v>0</v>
      </c>
      <c r="FBV174" s="132">
        <f t="shared" si="73"/>
        <v>0</v>
      </c>
      <c r="FBW174" s="132">
        <f t="shared" si="73"/>
        <v>0</v>
      </c>
      <c r="FBX174" s="132">
        <f t="shared" si="73"/>
        <v>0</v>
      </c>
      <c r="FBY174" s="132">
        <f t="shared" si="73"/>
        <v>0</v>
      </c>
      <c r="FBZ174" s="132">
        <f t="shared" si="73"/>
        <v>0</v>
      </c>
      <c r="FCA174" s="132">
        <f t="shared" si="73"/>
        <v>0</v>
      </c>
      <c r="FCB174" s="132">
        <f t="shared" si="73"/>
        <v>0</v>
      </c>
      <c r="FCC174" s="132">
        <f t="shared" si="73"/>
        <v>0</v>
      </c>
      <c r="FCD174" s="132">
        <f t="shared" si="73"/>
        <v>0</v>
      </c>
      <c r="FCE174" s="132">
        <f t="shared" si="73"/>
        <v>0</v>
      </c>
      <c r="FCF174" s="132">
        <f t="shared" si="73"/>
        <v>0</v>
      </c>
      <c r="FCG174" s="132">
        <f t="shared" si="73"/>
        <v>0</v>
      </c>
      <c r="FCH174" s="132">
        <f t="shared" si="73"/>
        <v>0</v>
      </c>
      <c r="FCI174" s="132">
        <f t="shared" si="73"/>
        <v>0</v>
      </c>
      <c r="FCJ174" s="132">
        <f t="shared" si="73"/>
        <v>0</v>
      </c>
      <c r="FCK174" s="132">
        <f t="shared" si="73"/>
        <v>0</v>
      </c>
      <c r="FCL174" s="132">
        <f t="shared" si="73"/>
        <v>0</v>
      </c>
      <c r="FCM174" s="132">
        <f t="shared" si="73"/>
        <v>0</v>
      </c>
      <c r="FCN174" s="132">
        <f t="shared" si="73"/>
        <v>0</v>
      </c>
      <c r="FCO174" s="132">
        <f t="shared" si="73"/>
        <v>0</v>
      </c>
      <c r="FCP174" s="132">
        <f t="shared" si="73"/>
        <v>0</v>
      </c>
      <c r="FCQ174" s="132">
        <f t="shared" si="73"/>
        <v>0</v>
      </c>
      <c r="FCR174" s="132">
        <f t="shared" si="73"/>
        <v>0</v>
      </c>
      <c r="FCS174" s="132">
        <f t="shared" si="73"/>
        <v>0</v>
      </c>
      <c r="FCT174" s="132">
        <f t="shared" si="73"/>
        <v>0</v>
      </c>
      <c r="FCU174" s="132">
        <f t="shared" si="73"/>
        <v>0</v>
      </c>
      <c r="FCV174" s="132">
        <f t="shared" si="73"/>
        <v>0</v>
      </c>
      <c r="FCW174" s="132">
        <f t="shared" si="73"/>
        <v>0</v>
      </c>
      <c r="FCX174" s="132">
        <f t="shared" si="73"/>
        <v>0</v>
      </c>
      <c r="FCY174" s="132">
        <f t="shared" si="73"/>
        <v>0</v>
      </c>
      <c r="FCZ174" s="132">
        <f t="shared" si="73"/>
        <v>0</v>
      </c>
      <c r="FDA174" s="132">
        <f t="shared" si="73"/>
        <v>0</v>
      </c>
      <c r="FDB174" s="132">
        <f t="shared" si="73"/>
        <v>0</v>
      </c>
      <c r="FDC174" s="132">
        <f t="shared" si="73"/>
        <v>0</v>
      </c>
      <c r="FDD174" s="132">
        <f t="shared" si="73"/>
        <v>0</v>
      </c>
      <c r="FDE174" s="132">
        <f t="shared" si="73"/>
        <v>0</v>
      </c>
      <c r="FDF174" s="132">
        <f t="shared" si="73"/>
        <v>0</v>
      </c>
      <c r="FDG174" s="132">
        <f t="shared" si="73"/>
        <v>0</v>
      </c>
      <c r="FDH174" s="132">
        <f t="shared" si="73"/>
        <v>0</v>
      </c>
      <c r="FDI174" s="132">
        <f t="shared" si="73"/>
        <v>0</v>
      </c>
      <c r="FDJ174" s="132">
        <f t="shared" si="73"/>
        <v>0</v>
      </c>
      <c r="FDK174" s="132">
        <f t="shared" si="73"/>
        <v>0</v>
      </c>
      <c r="FDL174" s="132">
        <f t="shared" si="73"/>
        <v>0</v>
      </c>
      <c r="FDM174" s="132">
        <f t="shared" si="73"/>
        <v>0</v>
      </c>
      <c r="FDN174" s="132">
        <f t="shared" si="73"/>
        <v>0</v>
      </c>
      <c r="FDO174" s="132">
        <f t="shared" si="73"/>
        <v>0</v>
      </c>
      <c r="FDP174" s="132">
        <f t="shared" si="73"/>
        <v>0</v>
      </c>
      <c r="FDQ174" s="132">
        <f t="shared" si="73"/>
        <v>0</v>
      </c>
      <c r="FDR174" s="132">
        <f t="shared" si="73"/>
        <v>0</v>
      </c>
      <c r="FDS174" s="132">
        <f t="shared" si="73"/>
        <v>0</v>
      </c>
      <c r="FDT174" s="132">
        <f t="shared" si="73"/>
        <v>0</v>
      </c>
      <c r="FDU174" s="132">
        <f t="shared" si="73"/>
        <v>0</v>
      </c>
      <c r="FDV174" s="132">
        <f t="shared" si="73"/>
        <v>0</v>
      </c>
      <c r="FDW174" s="132">
        <f t="shared" si="73"/>
        <v>0</v>
      </c>
      <c r="FDX174" s="132">
        <f t="shared" si="73"/>
        <v>0</v>
      </c>
      <c r="FDY174" s="132">
        <f t="shared" si="73"/>
        <v>0</v>
      </c>
      <c r="FDZ174" s="132">
        <f t="shared" ref="FDZ174:FGK174" si="74">SUBTOTAL(9,FDZ64:FDZ65)</f>
        <v>0</v>
      </c>
      <c r="FEA174" s="132">
        <f t="shared" si="74"/>
        <v>0</v>
      </c>
      <c r="FEB174" s="132">
        <f t="shared" si="74"/>
        <v>0</v>
      </c>
      <c r="FEC174" s="132">
        <f t="shared" si="74"/>
        <v>0</v>
      </c>
      <c r="FED174" s="132">
        <f t="shared" si="74"/>
        <v>0</v>
      </c>
      <c r="FEE174" s="132">
        <f t="shared" si="74"/>
        <v>0</v>
      </c>
      <c r="FEF174" s="132">
        <f t="shared" si="74"/>
        <v>0</v>
      </c>
      <c r="FEG174" s="132">
        <f t="shared" si="74"/>
        <v>0</v>
      </c>
      <c r="FEH174" s="132">
        <f t="shared" si="74"/>
        <v>0</v>
      </c>
      <c r="FEI174" s="132">
        <f t="shared" si="74"/>
        <v>0</v>
      </c>
      <c r="FEJ174" s="132">
        <f t="shared" si="74"/>
        <v>0</v>
      </c>
      <c r="FEK174" s="132">
        <f t="shared" si="74"/>
        <v>0</v>
      </c>
      <c r="FEL174" s="132">
        <f t="shared" si="74"/>
        <v>0</v>
      </c>
      <c r="FEM174" s="132">
        <f t="shared" si="74"/>
        <v>0</v>
      </c>
      <c r="FEN174" s="132">
        <f t="shared" si="74"/>
        <v>0</v>
      </c>
      <c r="FEO174" s="132">
        <f t="shared" si="74"/>
        <v>0</v>
      </c>
      <c r="FEP174" s="132">
        <f t="shared" si="74"/>
        <v>0</v>
      </c>
      <c r="FEQ174" s="132">
        <f t="shared" si="74"/>
        <v>0</v>
      </c>
      <c r="FER174" s="132">
        <f t="shared" si="74"/>
        <v>0</v>
      </c>
      <c r="FES174" s="132">
        <f t="shared" si="74"/>
        <v>0</v>
      </c>
      <c r="FET174" s="132">
        <f t="shared" si="74"/>
        <v>0</v>
      </c>
      <c r="FEU174" s="132">
        <f t="shared" si="74"/>
        <v>0</v>
      </c>
      <c r="FEV174" s="132">
        <f t="shared" si="74"/>
        <v>0</v>
      </c>
      <c r="FEW174" s="132">
        <f t="shared" si="74"/>
        <v>0</v>
      </c>
      <c r="FEX174" s="132">
        <f t="shared" si="74"/>
        <v>0</v>
      </c>
      <c r="FEY174" s="132">
        <f t="shared" si="74"/>
        <v>0</v>
      </c>
      <c r="FEZ174" s="132">
        <f t="shared" si="74"/>
        <v>0</v>
      </c>
      <c r="FFA174" s="132">
        <f t="shared" si="74"/>
        <v>0</v>
      </c>
      <c r="FFB174" s="132">
        <f t="shared" si="74"/>
        <v>0</v>
      </c>
      <c r="FFC174" s="132">
        <f t="shared" si="74"/>
        <v>0</v>
      </c>
      <c r="FFD174" s="132">
        <f t="shared" si="74"/>
        <v>0</v>
      </c>
      <c r="FFE174" s="132">
        <f t="shared" si="74"/>
        <v>0</v>
      </c>
      <c r="FFF174" s="132">
        <f t="shared" si="74"/>
        <v>0</v>
      </c>
      <c r="FFG174" s="132">
        <f t="shared" si="74"/>
        <v>0</v>
      </c>
      <c r="FFH174" s="132">
        <f t="shared" si="74"/>
        <v>0</v>
      </c>
      <c r="FFI174" s="132">
        <f t="shared" si="74"/>
        <v>0</v>
      </c>
      <c r="FFJ174" s="132">
        <f t="shared" si="74"/>
        <v>0</v>
      </c>
      <c r="FFK174" s="132">
        <f t="shared" si="74"/>
        <v>0</v>
      </c>
      <c r="FFL174" s="132">
        <f t="shared" si="74"/>
        <v>0</v>
      </c>
      <c r="FFM174" s="132">
        <f t="shared" si="74"/>
        <v>0</v>
      </c>
      <c r="FFN174" s="132">
        <f t="shared" si="74"/>
        <v>0</v>
      </c>
      <c r="FFO174" s="132">
        <f t="shared" si="74"/>
        <v>0</v>
      </c>
      <c r="FFP174" s="132">
        <f t="shared" si="74"/>
        <v>0</v>
      </c>
      <c r="FFQ174" s="132">
        <f t="shared" si="74"/>
        <v>0</v>
      </c>
      <c r="FFR174" s="132">
        <f t="shared" si="74"/>
        <v>0</v>
      </c>
      <c r="FFS174" s="132">
        <f t="shared" si="74"/>
        <v>0</v>
      </c>
      <c r="FFT174" s="132">
        <f t="shared" si="74"/>
        <v>0</v>
      </c>
      <c r="FFU174" s="132">
        <f t="shared" si="74"/>
        <v>0</v>
      </c>
      <c r="FFV174" s="132">
        <f t="shared" si="74"/>
        <v>0</v>
      </c>
      <c r="FFW174" s="132">
        <f t="shared" si="74"/>
        <v>0</v>
      </c>
      <c r="FFX174" s="132">
        <f t="shared" si="74"/>
        <v>0</v>
      </c>
      <c r="FFY174" s="132">
        <f t="shared" si="74"/>
        <v>0</v>
      </c>
      <c r="FFZ174" s="132">
        <f t="shared" si="74"/>
        <v>0</v>
      </c>
      <c r="FGA174" s="132">
        <f t="shared" si="74"/>
        <v>0</v>
      </c>
      <c r="FGB174" s="132">
        <f t="shared" si="74"/>
        <v>0</v>
      </c>
      <c r="FGC174" s="132">
        <f t="shared" si="74"/>
        <v>0</v>
      </c>
      <c r="FGD174" s="132">
        <f t="shared" si="74"/>
        <v>0</v>
      </c>
      <c r="FGE174" s="132">
        <f t="shared" si="74"/>
        <v>0</v>
      </c>
      <c r="FGF174" s="132">
        <f t="shared" si="74"/>
        <v>0</v>
      </c>
      <c r="FGG174" s="132">
        <f t="shared" si="74"/>
        <v>0</v>
      </c>
      <c r="FGH174" s="132">
        <f t="shared" si="74"/>
        <v>0</v>
      </c>
      <c r="FGI174" s="132">
        <f t="shared" si="74"/>
        <v>0</v>
      </c>
      <c r="FGJ174" s="132">
        <f t="shared" si="74"/>
        <v>0</v>
      </c>
      <c r="FGK174" s="132">
        <f t="shared" si="74"/>
        <v>0</v>
      </c>
      <c r="FGL174" s="132">
        <f t="shared" ref="FGL174:FIW174" si="75">SUBTOTAL(9,FGL64:FGL65)</f>
        <v>0</v>
      </c>
      <c r="FGM174" s="132">
        <f t="shared" si="75"/>
        <v>0</v>
      </c>
      <c r="FGN174" s="132">
        <f t="shared" si="75"/>
        <v>0</v>
      </c>
      <c r="FGO174" s="132">
        <f t="shared" si="75"/>
        <v>0</v>
      </c>
      <c r="FGP174" s="132">
        <f t="shared" si="75"/>
        <v>0</v>
      </c>
      <c r="FGQ174" s="132">
        <f t="shared" si="75"/>
        <v>0</v>
      </c>
      <c r="FGR174" s="132">
        <f t="shared" si="75"/>
        <v>0</v>
      </c>
      <c r="FGS174" s="132">
        <f t="shared" si="75"/>
        <v>0</v>
      </c>
      <c r="FGT174" s="132">
        <f t="shared" si="75"/>
        <v>0</v>
      </c>
      <c r="FGU174" s="132">
        <f t="shared" si="75"/>
        <v>0</v>
      </c>
      <c r="FGV174" s="132">
        <f t="shared" si="75"/>
        <v>0</v>
      </c>
      <c r="FGW174" s="132">
        <f t="shared" si="75"/>
        <v>0</v>
      </c>
      <c r="FGX174" s="132">
        <f t="shared" si="75"/>
        <v>0</v>
      </c>
      <c r="FGY174" s="132">
        <f t="shared" si="75"/>
        <v>0</v>
      </c>
      <c r="FGZ174" s="132">
        <f t="shared" si="75"/>
        <v>0</v>
      </c>
      <c r="FHA174" s="132">
        <f t="shared" si="75"/>
        <v>0</v>
      </c>
      <c r="FHB174" s="132">
        <f t="shared" si="75"/>
        <v>0</v>
      </c>
      <c r="FHC174" s="132">
        <f t="shared" si="75"/>
        <v>0</v>
      </c>
      <c r="FHD174" s="132">
        <f t="shared" si="75"/>
        <v>0</v>
      </c>
      <c r="FHE174" s="132">
        <f t="shared" si="75"/>
        <v>0</v>
      </c>
      <c r="FHF174" s="132">
        <f t="shared" si="75"/>
        <v>0</v>
      </c>
      <c r="FHG174" s="132">
        <f t="shared" si="75"/>
        <v>0</v>
      </c>
      <c r="FHH174" s="132">
        <f t="shared" si="75"/>
        <v>0</v>
      </c>
      <c r="FHI174" s="132">
        <f t="shared" si="75"/>
        <v>0</v>
      </c>
      <c r="FHJ174" s="132">
        <f t="shared" si="75"/>
        <v>0</v>
      </c>
      <c r="FHK174" s="132">
        <f t="shared" si="75"/>
        <v>0</v>
      </c>
      <c r="FHL174" s="132">
        <f t="shared" si="75"/>
        <v>0</v>
      </c>
      <c r="FHM174" s="132">
        <f t="shared" si="75"/>
        <v>0</v>
      </c>
      <c r="FHN174" s="132">
        <f t="shared" si="75"/>
        <v>0</v>
      </c>
      <c r="FHO174" s="132">
        <f t="shared" si="75"/>
        <v>0</v>
      </c>
      <c r="FHP174" s="132">
        <f t="shared" si="75"/>
        <v>0</v>
      </c>
      <c r="FHQ174" s="132">
        <f t="shared" si="75"/>
        <v>0</v>
      </c>
      <c r="FHR174" s="132">
        <f t="shared" si="75"/>
        <v>0</v>
      </c>
      <c r="FHS174" s="132">
        <f t="shared" si="75"/>
        <v>0</v>
      </c>
      <c r="FHT174" s="132">
        <f t="shared" si="75"/>
        <v>0</v>
      </c>
      <c r="FHU174" s="132">
        <f t="shared" si="75"/>
        <v>0</v>
      </c>
      <c r="FHV174" s="132">
        <f t="shared" si="75"/>
        <v>0</v>
      </c>
      <c r="FHW174" s="132">
        <f t="shared" si="75"/>
        <v>0</v>
      </c>
      <c r="FHX174" s="132">
        <f t="shared" si="75"/>
        <v>0</v>
      </c>
      <c r="FHY174" s="132">
        <f t="shared" si="75"/>
        <v>0</v>
      </c>
      <c r="FHZ174" s="132">
        <f t="shared" si="75"/>
        <v>0</v>
      </c>
      <c r="FIA174" s="132">
        <f t="shared" si="75"/>
        <v>0</v>
      </c>
      <c r="FIB174" s="132">
        <f t="shared" si="75"/>
        <v>0</v>
      </c>
      <c r="FIC174" s="132">
        <f t="shared" si="75"/>
        <v>0</v>
      </c>
      <c r="FID174" s="132">
        <f t="shared" si="75"/>
        <v>0</v>
      </c>
      <c r="FIE174" s="132">
        <f t="shared" si="75"/>
        <v>0</v>
      </c>
      <c r="FIF174" s="132">
        <f t="shared" si="75"/>
        <v>0</v>
      </c>
      <c r="FIG174" s="132">
        <f t="shared" si="75"/>
        <v>0</v>
      </c>
      <c r="FIH174" s="132">
        <f t="shared" si="75"/>
        <v>0</v>
      </c>
      <c r="FII174" s="132">
        <f t="shared" si="75"/>
        <v>0</v>
      </c>
      <c r="FIJ174" s="132">
        <f t="shared" si="75"/>
        <v>0</v>
      </c>
      <c r="FIK174" s="132">
        <f t="shared" si="75"/>
        <v>0</v>
      </c>
      <c r="FIL174" s="132">
        <f t="shared" si="75"/>
        <v>0</v>
      </c>
      <c r="FIM174" s="132">
        <f t="shared" si="75"/>
        <v>0</v>
      </c>
      <c r="FIN174" s="132">
        <f t="shared" si="75"/>
        <v>0</v>
      </c>
      <c r="FIO174" s="132">
        <f t="shared" si="75"/>
        <v>0</v>
      </c>
      <c r="FIP174" s="132">
        <f t="shared" si="75"/>
        <v>0</v>
      </c>
      <c r="FIQ174" s="132">
        <f t="shared" si="75"/>
        <v>0</v>
      </c>
      <c r="FIR174" s="132">
        <f t="shared" si="75"/>
        <v>0</v>
      </c>
      <c r="FIS174" s="132">
        <f t="shared" si="75"/>
        <v>0</v>
      </c>
      <c r="FIT174" s="132">
        <f t="shared" si="75"/>
        <v>0</v>
      </c>
      <c r="FIU174" s="132">
        <f t="shared" si="75"/>
        <v>0</v>
      </c>
      <c r="FIV174" s="132">
        <f t="shared" si="75"/>
        <v>0</v>
      </c>
      <c r="FIW174" s="132">
        <f t="shared" si="75"/>
        <v>0</v>
      </c>
      <c r="FIX174" s="132">
        <f t="shared" ref="FIX174:FLI174" si="76">SUBTOTAL(9,FIX64:FIX65)</f>
        <v>0</v>
      </c>
      <c r="FIY174" s="132">
        <f t="shared" si="76"/>
        <v>0</v>
      </c>
      <c r="FIZ174" s="132">
        <f t="shared" si="76"/>
        <v>0</v>
      </c>
      <c r="FJA174" s="132">
        <f t="shared" si="76"/>
        <v>0</v>
      </c>
      <c r="FJB174" s="132">
        <f t="shared" si="76"/>
        <v>0</v>
      </c>
      <c r="FJC174" s="132">
        <f t="shared" si="76"/>
        <v>0</v>
      </c>
      <c r="FJD174" s="132">
        <f t="shared" si="76"/>
        <v>0</v>
      </c>
      <c r="FJE174" s="132">
        <f t="shared" si="76"/>
        <v>0</v>
      </c>
      <c r="FJF174" s="132">
        <f t="shared" si="76"/>
        <v>0</v>
      </c>
      <c r="FJG174" s="132">
        <f t="shared" si="76"/>
        <v>0</v>
      </c>
      <c r="FJH174" s="132">
        <f t="shared" si="76"/>
        <v>0</v>
      </c>
      <c r="FJI174" s="132">
        <f t="shared" si="76"/>
        <v>0</v>
      </c>
      <c r="FJJ174" s="132">
        <f t="shared" si="76"/>
        <v>0</v>
      </c>
      <c r="FJK174" s="132">
        <f t="shared" si="76"/>
        <v>0</v>
      </c>
      <c r="FJL174" s="132">
        <f t="shared" si="76"/>
        <v>0</v>
      </c>
      <c r="FJM174" s="132">
        <f t="shared" si="76"/>
        <v>0</v>
      </c>
      <c r="FJN174" s="132">
        <f t="shared" si="76"/>
        <v>0</v>
      </c>
      <c r="FJO174" s="132">
        <f t="shared" si="76"/>
        <v>0</v>
      </c>
      <c r="FJP174" s="132">
        <f t="shared" si="76"/>
        <v>0</v>
      </c>
      <c r="FJQ174" s="132">
        <f t="shared" si="76"/>
        <v>0</v>
      </c>
      <c r="FJR174" s="132">
        <f t="shared" si="76"/>
        <v>0</v>
      </c>
      <c r="FJS174" s="132">
        <f t="shared" si="76"/>
        <v>0</v>
      </c>
      <c r="FJT174" s="132">
        <f t="shared" si="76"/>
        <v>0</v>
      </c>
      <c r="FJU174" s="132">
        <f t="shared" si="76"/>
        <v>0</v>
      </c>
      <c r="FJV174" s="132">
        <f t="shared" si="76"/>
        <v>0</v>
      </c>
      <c r="FJW174" s="132">
        <f t="shared" si="76"/>
        <v>0</v>
      </c>
      <c r="FJX174" s="132">
        <f t="shared" si="76"/>
        <v>0</v>
      </c>
      <c r="FJY174" s="132">
        <f t="shared" si="76"/>
        <v>0</v>
      </c>
      <c r="FJZ174" s="132">
        <f t="shared" si="76"/>
        <v>0</v>
      </c>
      <c r="FKA174" s="132">
        <f t="shared" si="76"/>
        <v>0</v>
      </c>
      <c r="FKB174" s="132">
        <f t="shared" si="76"/>
        <v>0</v>
      </c>
      <c r="FKC174" s="132">
        <f t="shared" si="76"/>
        <v>0</v>
      </c>
      <c r="FKD174" s="132">
        <f t="shared" si="76"/>
        <v>0</v>
      </c>
      <c r="FKE174" s="132">
        <f t="shared" si="76"/>
        <v>0</v>
      </c>
      <c r="FKF174" s="132">
        <f t="shared" si="76"/>
        <v>0</v>
      </c>
      <c r="FKG174" s="132">
        <f t="shared" si="76"/>
        <v>0</v>
      </c>
      <c r="FKH174" s="132">
        <f t="shared" si="76"/>
        <v>0</v>
      </c>
      <c r="FKI174" s="132">
        <f t="shared" si="76"/>
        <v>0</v>
      </c>
      <c r="FKJ174" s="132">
        <f t="shared" si="76"/>
        <v>0</v>
      </c>
      <c r="FKK174" s="132">
        <f t="shared" si="76"/>
        <v>0</v>
      </c>
      <c r="FKL174" s="132">
        <f t="shared" si="76"/>
        <v>0</v>
      </c>
      <c r="FKM174" s="132">
        <f t="shared" si="76"/>
        <v>0</v>
      </c>
      <c r="FKN174" s="132">
        <f t="shared" si="76"/>
        <v>0</v>
      </c>
      <c r="FKO174" s="132">
        <f t="shared" si="76"/>
        <v>0</v>
      </c>
      <c r="FKP174" s="132">
        <f t="shared" si="76"/>
        <v>0</v>
      </c>
      <c r="FKQ174" s="132">
        <f t="shared" si="76"/>
        <v>0</v>
      </c>
      <c r="FKR174" s="132">
        <f t="shared" si="76"/>
        <v>0</v>
      </c>
      <c r="FKS174" s="132">
        <f t="shared" si="76"/>
        <v>0</v>
      </c>
      <c r="FKT174" s="132">
        <f t="shared" si="76"/>
        <v>0</v>
      </c>
      <c r="FKU174" s="132">
        <f t="shared" si="76"/>
        <v>0</v>
      </c>
      <c r="FKV174" s="132">
        <f t="shared" si="76"/>
        <v>0</v>
      </c>
      <c r="FKW174" s="132">
        <f t="shared" si="76"/>
        <v>0</v>
      </c>
      <c r="FKX174" s="132">
        <f t="shared" si="76"/>
        <v>0</v>
      </c>
      <c r="FKY174" s="132">
        <f t="shared" si="76"/>
        <v>0</v>
      </c>
      <c r="FKZ174" s="132">
        <f t="shared" si="76"/>
        <v>0</v>
      </c>
      <c r="FLA174" s="132">
        <f t="shared" si="76"/>
        <v>0</v>
      </c>
      <c r="FLB174" s="132">
        <f t="shared" si="76"/>
        <v>0</v>
      </c>
      <c r="FLC174" s="132">
        <f t="shared" si="76"/>
        <v>0</v>
      </c>
      <c r="FLD174" s="132">
        <f t="shared" si="76"/>
        <v>0</v>
      </c>
      <c r="FLE174" s="132">
        <f t="shared" si="76"/>
        <v>0</v>
      </c>
      <c r="FLF174" s="132">
        <f t="shared" si="76"/>
        <v>0</v>
      </c>
      <c r="FLG174" s="132">
        <f t="shared" si="76"/>
        <v>0</v>
      </c>
      <c r="FLH174" s="132">
        <f t="shared" si="76"/>
        <v>0</v>
      </c>
      <c r="FLI174" s="132">
        <f t="shared" si="76"/>
        <v>0</v>
      </c>
      <c r="FLJ174" s="132">
        <f t="shared" ref="FLJ174:FNU174" si="77">SUBTOTAL(9,FLJ64:FLJ65)</f>
        <v>0</v>
      </c>
      <c r="FLK174" s="132">
        <f t="shared" si="77"/>
        <v>0</v>
      </c>
      <c r="FLL174" s="132">
        <f t="shared" si="77"/>
        <v>0</v>
      </c>
      <c r="FLM174" s="132">
        <f t="shared" si="77"/>
        <v>0</v>
      </c>
      <c r="FLN174" s="132">
        <f t="shared" si="77"/>
        <v>0</v>
      </c>
      <c r="FLO174" s="132">
        <f t="shared" si="77"/>
        <v>0</v>
      </c>
      <c r="FLP174" s="132">
        <f t="shared" si="77"/>
        <v>0</v>
      </c>
      <c r="FLQ174" s="132">
        <f t="shared" si="77"/>
        <v>0</v>
      </c>
      <c r="FLR174" s="132">
        <f t="shared" si="77"/>
        <v>0</v>
      </c>
      <c r="FLS174" s="132">
        <f t="shared" si="77"/>
        <v>0</v>
      </c>
      <c r="FLT174" s="132">
        <f t="shared" si="77"/>
        <v>0</v>
      </c>
      <c r="FLU174" s="132">
        <f t="shared" si="77"/>
        <v>0</v>
      </c>
      <c r="FLV174" s="132">
        <f t="shared" si="77"/>
        <v>0</v>
      </c>
      <c r="FLW174" s="132">
        <f t="shared" si="77"/>
        <v>0</v>
      </c>
      <c r="FLX174" s="132">
        <f t="shared" si="77"/>
        <v>0</v>
      </c>
      <c r="FLY174" s="132">
        <f t="shared" si="77"/>
        <v>0</v>
      </c>
      <c r="FLZ174" s="132">
        <f t="shared" si="77"/>
        <v>0</v>
      </c>
      <c r="FMA174" s="132">
        <f t="shared" si="77"/>
        <v>0</v>
      </c>
      <c r="FMB174" s="132">
        <f t="shared" si="77"/>
        <v>0</v>
      </c>
      <c r="FMC174" s="132">
        <f t="shared" si="77"/>
        <v>0</v>
      </c>
      <c r="FMD174" s="132">
        <f t="shared" si="77"/>
        <v>0</v>
      </c>
      <c r="FME174" s="132">
        <f t="shared" si="77"/>
        <v>0</v>
      </c>
      <c r="FMF174" s="132">
        <f t="shared" si="77"/>
        <v>0</v>
      </c>
      <c r="FMG174" s="132">
        <f t="shared" si="77"/>
        <v>0</v>
      </c>
      <c r="FMH174" s="132">
        <f t="shared" si="77"/>
        <v>0</v>
      </c>
      <c r="FMI174" s="132">
        <f t="shared" si="77"/>
        <v>0</v>
      </c>
      <c r="FMJ174" s="132">
        <f t="shared" si="77"/>
        <v>0</v>
      </c>
      <c r="FMK174" s="132">
        <f t="shared" si="77"/>
        <v>0</v>
      </c>
      <c r="FML174" s="132">
        <f t="shared" si="77"/>
        <v>0</v>
      </c>
      <c r="FMM174" s="132">
        <f t="shared" si="77"/>
        <v>0</v>
      </c>
      <c r="FMN174" s="132">
        <f t="shared" si="77"/>
        <v>0</v>
      </c>
      <c r="FMO174" s="132">
        <f t="shared" si="77"/>
        <v>0</v>
      </c>
      <c r="FMP174" s="132">
        <f t="shared" si="77"/>
        <v>0</v>
      </c>
      <c r="FMQ174" s="132">
        <f t="shared" si="77"/>
        <v>0</v>
      </c>
      <c r="FMR174" s="132">
        <f t="shared" si="77"/>
        <v>0</v>
      </c>
      <c r="FMS174" s="132">
        <f t="shared" si="77"/>
        <v>0</v>
      </c>
      <c r="FMT174" s="132">
        <f t="shared" si="77"/>
        <v>0</v>
      </c>
      <c r="FMU174" s="132">
        <f t="shared" si="77"/>
        <v>0</v>
      </c>
      <c r="FMV174" s="132">
        <f t="shared" si="77"/>
        <v>0</v>
      </c>
      <c r="FMW174" s="132">
        <f t="shared" si="77"/>
        <v>0</v>
      </c>
      <c r="FMX174" s="132">
        <f t="shared" si="77"/>
        <v>0</v>
      </c>
      <c r="FMY174" s="132">
        <f t="shared" si="77"/>
        <v>0</v>
      </c>
      <c r="FMZ174" s="132">
        <f t="shared" si="77"/>
        <v>0</v>
      </c>
      <c r="FNA174" s="132">
        <f t="shared" si="77"/>
        <v>0</v>
      </c>
      <c r="FNB174" s="132">
        <f t="shared" si="77"/>
        <v>0</v>
      </c>
      <c r="FNC174" s="132">
        <f t="shared" si="77"/>
        <v>0</v>
      </c>
      <c r="FND174" s="132">
        <f t="shared" si="77"/>
        <v>0</v>
      </c>
      <c r="FNE174" s="132">
        <f t="shared" si="77"/>
        <v>0</v>
      </c>
      <c r="FNF174" s="132">
        <f t="shared" si="77"/>
        <v>0</v>
      </c>
      <c r="FNG174" s="132">
        <f t="shared" si="77"/>
        <v>0</v>
      </c>
      <c r="FNH174" s="132">
        <f t="shared" si="77"/>
        <v>0</v>
      </c>
      <c r="FNI174" s="132">
        <f t="shared" si="77"/>
        <v>0</v>
      </c>
      <c r="FNJ174" s="132">
        <f t="shared" si="77"/>
        <v>0</v>
      </c>
      <c r="FNK174" s="132">
        <f t="shared" si="77"/>
        <v>0</v>
      </c>
      <c r="FNL174" s="132">
        <f t="shared" si="77"/>
        <v>0</v>
      </c>
      <c r="FNM174" s="132">
        <f t="shared" si="77"/>
        <v>0</v>
      </c>
      <c r="FNN174" s="132">
        <f t="shared" si="77"/>
        <v>0</v>
      </c>
      <c r="FNO174" s="132">
        <f t="shared" si="77"/>
        <v>0</v>
      </c>
      <c r="FNP174" s="132">
        <f t="shared" si="77"/>
        <v>0</v>
      </c>
      <c r="FNQ174" s="132">
        <f t="shared" si="77"/>
        <v>0</v>
      </c>
      <c r="FNR174" s="132">
        <f t="shared" si="77"/>
        <v>0</v>
      </c>
      <c r="FNS174" s="132">
        <f t="shared" si="77"/>
        <v>0</v>
      </c>
      <c r="FNT174" s="132">
        <f t="shared" si="77"/>
        <v>0</v>
      </c>
      <c r="FNU174" s="132">
        <f t="shared" si="77"/>
        <v>0</v>
      </c>
      <c r="FNV174" s="132">
        <f t="shared" ref="FNV174:FQG174" si="78">SUBTOTAL(9,FNV64:FNV65)</f>
        <v>0</v>
      </c>
      <c r="FNW174" s="132">
        <f t="shared" si="78"/>
        <v>0</v>
      </c>
      <c r="FNX174" s="132">
        <f t="shared" si="78"/>
        <v>0</v>
      </c>
      <c r="FNY174" s="132">
        <f t="shared" si="78"/>
        <v>0</v>
      </c>
      <c r="FNZ174" s="132">
        <f t="shared" si="78"/>
        <v>0</v>
      </c>
      <c r="FOA174" s="132">
        <f t="shared" si="78"/>
        <v>0</v>
      </c>
      <c r="FOB174" s="132">
        <f t="shared" si="78"/>
        <v>0</v>
      </c>
      <c r="FOC174" s="132">
        <f t="shared" si="78"/>
        <v>0</v>
      </c>
      <c r="FOD174" s="132">
        <f t="shared" si="78"/>
        <v>0</v>
      </c>
      <c r="FOE174" s="132">
        <f t="shared" si="78"/>
        <v>0</v>
      </c>
      <c r="FOF174" s="132">
        <f t="shared" si="78"/>
        <v>0</v>
      </c>
      <c r="FOG174" s="132">
        <f t="shared" si="78"/>
        <v>0</v>
      </c>
      <c r="FOH174" s="132">
        <f t="shared" si="78"/>
        <v>0</v>
      </c>
      <c r="FOI174" s="132">
        <f t="shared" si="78"/>
        <v>0</v>
      </c>
      <c r="FOJ174" s="132">
        <f t="shared" si="78"/>
        <v>0</v>
      </c>
      <c r="FOK174" s="132">
        <f t="shared" si="78"/>
        <v>0</v>
      </c>
      <c r="FOL174" s="132">
        <f t="shared" si="78"/>
        <v>0</v>
      </c>
      <c r="FOM174" s="132">
        <f t="shared" si="78"/>
        <v>0</v>
      </c>
      <c r="FON174" s="132">
        <f t="shared" si="78"/>
        <v>0</v>
      </c>
      <c r="FOO174" s="132">
        <f t="shared" si="78"/>
        <v>0</v>
      </c>
      <c r="FOP174" s="132">
        <f t="shared" si="78"/>
        <v>0</v>
      </c>
      <c r="FOQ174" s="132">
        <f t="shared" si="78"/>
        <v>0</v>
      </c>
      <c r="FOR174" s="132">
        <f t="shared" si="78"/>
        <v>0</v>
      </c>
      <c r="FOS174" s="132">
        <f t="shared" si="78"/>
        <v>0</v>
      </c>
      <c r="FOT174" s="132">
        <f t="shared" si="78"/>
        <v>0</v>
      </c>
      <c r="FOU174" s="132">
        <f t="shared" si="78"/>
        <v>0</v>
      </c>
      <c r="FOV174" s="132">
        <f t="shared" si="78"/>
        <v>0</v>
      </c>
      <c r="FOW174" s="132">
        <f t="shared" si="78"/>
        <v>0</v>
      </c>
      <c r="FOX174" s="132">
        <f t="shared" si="78"/>
        <v>0</v>
      </c>
      <c r="FOY174" s="132">
        <f t="shared" si="78"/>
        <v>0</v>
      </c>
      <c r="FOZ174" s="132">
        <f t="shared" si="78"/>
        <v>0</v>
      </c>
      <c r="FPA174" s="132">
        <f t="shared" si="78"/>
        <v>0</v>
      </c>
      <c r="FPB174" s="132">
        <f t="shared" si="78"/>
        <v>0</v>
      </c>
      <c r="FPC174" s="132">
        <f t="shared" si="78"/>
        <v>0</v>
      </c>
      <c r="FPD174" s="132">
        <f t="shared" si="78"/>
        <v>0</v>
      </c>
      <c r="FPE174" s="132">
        <f t="shared" si="78"/>
        <v>0</v>
      </c>
      <c r="FPF174" s="132">
        <f t="shared" si="78"/>
        <v>0</v>
      </c>
      <c r="FPG174" s="132">
        <f t="shared" si="78"/>
        <v>0</v>
      </c>
      <c r="FPH174" s="132">
        <f t="shared" si="78"/>
        <v>0</v>
      </c>
      <c r="FPI174" s="132">
        <f t="shared" si="78"/>
        <v>0</v>
      </c>
      <c r="FPJ174" s="132">
        <f t="shared" si="78"/>
        <v>0</v>
      </c>
      <c r="FPK174" s="132">
        <f t="shared" si="78"/>
        <v>0</v>
      </c>
      <c r="FPL174" s="132">
        <f t="shared" si="78"/>
        <v>0</v>
      </c>
      <c r="FPM174" s="132">
        <f t="shared" si="78"/>
        <v>0</v>
      </c>
      <c r="FPN174" s="132">
        <f t="shared" si="78"/>
        <v>0</v>
      </c>
      <c r="FPO174" s="132">
        <f t="shared" si="78"/>
        <v>0</v>
      </c>
      <c r="FPP174" s="132">
        <f t="shared" si="78"/>
        <v>0</v>
      </c>
      <c r="FPQ174" s="132">
        <f t="shared" si="78"/>
        <v>0</v>
      </c>
      <c r="FPR174" s="132">
        <f t="shared" si="78"/>
        <v>0</v>
      </c>
      <c r="FPS174" s="132">
        <f t="shared" si="78"/>
        <v>0</v>
      </c>
      <c r="FPT174" s="132">
        <f t="shared" si="78"/>
        <v>0</v>
      </c>
      <c r="FPU174" s="132">
        <f t="shared" si="78"/>
        <v>0</v>
      </c>
      <c r="FPV174" s="132">
        <f t="shared" si="78"/>
        <v>0</v>
      </c>
      <c r="FPW174" s="132">
        <f t="shared" si="78"/>
        <v>0</v>
      </c>
      <c r="FPX174" s="132">
        <f t="shared" si="78"/>
        <v>0</v>
      </c>
      <c r="FPY174" s="132">
        <f t="shared" si="78"/>
        <v>0</v>
      </c>
      <c r="FPZ174" s="132">
        <f t="shared" si="78"/>
        <v>0</v>
      </c>
      <c r="FQA174" s="132">
        <f t="shared" si="78"/>
        <v>0</v>
      </c>
      <c r="FQB174" s="132">
        <f t="shared" si="78"/>
        <v>0</v>
      </c>
      <c r="FQC174" s="132">
        <f t="shared" si="78"/>
        <v>0</v>
      </c>
      <c r="FQD174" s="132">
        <f t="shared" si="78"/>
        <v>0</v>
      </c>
      <c r="FQE174" s="132">
        <f t="shared" si="78"/>
        <v>0</v>
      </c>
      <c r="FQF174" s="132">
        <f t="shared" si="78"/>
        <v>0</v>
      </c>
      <c r="FQG174" s="132">
        <f t="shared" si="78"/>
        <v>0</v>
      </c>
      <c r="FQH174" s="132">
        <f t="shared" ref="FQH174:FSS174" si="79">SUBTOTAL(9,FQH64:FQH65)</f>
        <v>0</v>
      </c>
      <c r="FQI174" s="132">
        <f t="shared" si="79"/>
        <v>0</v>
      </c>
      <c r="FQJ174" s="132">
        <f t="shared" si="79"/>
        <v>0</v>
      </c>
      <c r="FQK174" s="132">
        <f t="shared" si="79"/>
        <v>0</v>
      </c>
      <c r="FQL174" s="132">
        <f t="shared" si="79"/>
        <v>0</v>
      </c>
      <c r="FQM174" s="132">
        <f t="shared" si="79"/>
        <v>0</v>
      </c>
      <c r="FQN174" s="132">
        <f t="shared" si="79"/>
        <v>0</v>
      </c>
      <c r="FQO174" s="132">
        <f t="shared" si="79"/>
        <v>0</v>
      </c>
      <c r="FQP174" s="132">
        <f t="shared" si="79"/>
        <v>0</v>
      </c>
      <c r="FQQ174" s="132">
        <f t="shared" si="79"/>
        <v>0</v>
      </c>
      <c r="FQR174" s="132">
        <f t="shared" si="79"/>
        <v>0</v>
      </c>
      <c r="FQS174" s="132">
        <f t="shared" si="79"/>
        <v>0</v>
      </c>
      <c r="FQT174" s="132">
        <f t="shared" si="79"/>
        <v>0</v>
      </c>
      <c r="FQU174" s="132">
        <f t="shared" si="79"/>
        <v>0</v>
      </c>
      <c r="FQV174" s="132">
        <f t="shared" si="79"/>
        <v>0</v>
      </c>
      <c r="FQW174" s="132">
        <f t="shared" si="79"/>
        <v>0</v>
      </c>
      <c r="FQX174" s="132">
        <f t="shared" si="79"/>
        <v>0</v>
      </c>
      <c r="FQY174" s="132">
        <f t="shared" si="79"/>
        <v>0</v>
      </c>
      <c r="FQZ174" s="132">
        <f t="shared" si="79"/>
        <v>0</v>
      </c>
      <c r="FRA174" s="132">
        <f t="shared" si="79"/>
        <v>0</v>
      </c>
      <c r="FRB174" s="132">
        <f t="shared" si="79"/>
        <v>0</v>
      </c>
      <c r="FRC174" s="132">
        <f t="shared" si="79"/>
        <v>0</v>
      </c>
      <c r="FRD174" s="132">
        <f t="shared" si="79"/>
        <v>0</v>
      </c>
      <c r="FRE174" s="132">
        <f t="shared" si="79"/>
        <v>0</v>
      </c>
      <c r="FRF174" s="132">
        <f t="shared" si="79"/>
        <v>0</v>
      </c>
      <c r="FRG174" s="132">
        <f t="shared" si="79"/>
        <v>0</v>
      </c>
      <c r="FRH174" s="132">
        <f t="shared" si="79"/>
        <v>0</v>
      </c>
      <c r="FRI174" s="132">
        <f t="shared" si="79"/>
        <v>0</v>
      </c>
      <c r="FRJ174" s="132">
        <f t="shared" si="79"/>
        <v>0</v>
      </c>
      <c r="FRK174" s="132">
        <f t="shared" si="79"/>
        <v>0</v>
      </c>
      <c r="FRL174" s="132">
        <f t="shared" si="79"/>
        <v>0</v>
      </c>
      <c r="FRM174" s="132">
        <f t="shared" si="79"/>
        <v>0</v>
      </c>
      <c r="FRN174" s="132">
        <f t="shared" si="79"/>
        <v>0</v>
      </c>
      <c r="FRO174" s="132">
        <f t="shared" si="79"/>
        <v>0</v>
      </c>
      <c r="FRP174" s="132">
        <f t="shared" si="79"/>
        <v>0</v>
      </c>
      <c r="FRQ174" s="132">
        <f t="shared" si="79"/>
        <v>0</v>
      </c>
      <c r="FRR174" s="132">
        <f t="shared" si="79"/>
        <v>0</v>
      </c>
      <c r="FRS174" s="132">
        <f t="shared" si="79"/>
        <v>0</v>
      </c>
      <c r="FRT174" s="132">
        <f t="shared" si="79"/>
        <v>0</v>
      </c>
      <c r="FRU174" s="132">
        <f t="shared" si="79"/>
        <v>0</v>
      </c>
      <c r="FRV174" s="132">
        <f t="shared" si="79"/>
        <v>0</v>
      </c>
      <c r="FRW174" s="132">
        <f t="shared" si="79"/>
        <v>0</v>
      </c>
      <c r="FRX174" s="132">
        <f t="shared" si="79"/>
        <v>0</v>
      </c>
      <c r="FRY174" s="132">
        <f t="shared" si="79"/>
        <v>0</v>
      </c>
      <c r="FRZ174" s="132">
        <f t="shared" si="79"/>
        <v>0</v>
      </c>
      <c r="FSA174" s="132">
        <f t="shared" si="79"/>
        <v>0</v>
      </c>
      <c r="FSB174" s="132">
        <f t="shared" si="79"/>
        <v>0</v>
      </c>
      <c r="FSC174" s="132">
        <f t="shared" si="79"/>
        <v>0</v>
      </c>
      <c r="FSD174" s="132">
        <f t="shared" si="79"/>
        <v>0</v>
      </c>
      <c r="FSE174" s="132">
        <f t="shared" si="79"/>
        <v>0</v>
      </c>
      <c r="FSF174" s="132">
        <f t="shared" si="79"/>
        <v>0</v>
      </c>
      <c r="FSG174" s="132">
        <f t="shared" si="79"/>
        <v>0</v>
      </c>
      <c r="FSH174" s="132">
        <f t="shared" si="79"/>
        <v>0</v>
      </c>
      <c r="FSI174" s="132">
        <f t="shared" si="79"/>
        <v>0</v>
      </c>
      <c r="FSJ174" s="132">
        <f t="shared" si="79"/>
        <v>0</v>
      </c>
      <c r="FSK174" s="132">
        <f t="shared" si="79"/>
        <v>0</v>
      </c>
      <c r="FSL174" s="132">
        <f t="shared" si="79"/>
        <v>0</v>
      </c>
      <c r="FSM174" s="132">
        <f t="shared" si="79"/>
        <v>0</v>
      </c>
      <c r="FSN174" s="132">
        <f t="shared" si="79"/>
        <v>0</v>
      </c>
      <c r="FSO174" s="132">
        <f t="shared" si="79"/>
        <v>0</v>
      </c>
      <c r="FSP174" s="132">
        <f t="shared" si="79"/>
        <v>0</v>
      </c>
      <c r="FSQ174" s="132">
        <f t="shared" si="79"/>
        <v>0</v>
      </c>
      <c r="FSR174" s="132">
        <f t="shared" si="79"/>
        <v>0</v>
      </c>
      <c r="FSS174" s="132">
        <f t="shared" si="79"/>
        <v>0</v>
      </c>
      <c r="FST174" s="132">
        <f t="shared" ref="FST174:FVE174" si="80">SUBTOTAL(9,FST64:FST65)</f>
        <v>0</v>
      </c>
      <c r="FSU174" s="132">
        <f t="shared" si="80"/>
        <v>0</v>
      </c>
      <c r="FSV174" s="132">
        <f t="shared" si="80"/>
        <v>0</v>
      </c>
      <c r="FSW174" s="132">
        <f t="shared" si="80"/>
        <v>0</v>
      </c>
      <c r="FSX174" s="132">
        <f t="shared" si="80"/>
        <v>0</v>
      </c>
      <c r="FSY174" s="132">
        <f t="shared" si="80"/>
        <v>0</v>
      </c>
      <c r="FSZ174" s="132">
        <f t="shared" si="80"/>
        <v>0</v>
      </c>
      <c r="FTA174" s="132">
        <f t="shared" si="80"/>
        <v>0</v>
      </c>
      <c r="FTB174" s="132">
        <f t="shared" si="80"/>
        <v>0</v>
      </c>
      <c r="FTC174" s="132">
        <f t="shared" si="80"/>
        <v>0</v>
      </c>
      <c r="FTD174" s="132">
        <f t="shared" si="80"/>
        <v>0</v>
      </c>
      <c r="FTE174" s="132">
        <f t="shared" si="80"/>
        <v>0</v>
      </c>
      <c r="FTF174" s="132">
        <f t="shared" si="80"/>
        <v>0</v>
      </c>
      <c r="FTG174" s="132">
        <f t="shared" si="80"/>
        <v>0</v>
      </c>
      <c r="FTH174" s="132">
        <f t="shared" si="80"/>
        <v>0</v>
      </c>
      <c r="FTI174" s="132">
        <f t="shared" si="80"/>
        <v>0</v>
      </c>
      <c r="FTJ174" s="132">
        <f t="shared" si="80"/>
        <v>0</v>
      </c>
      <c r="FTK174" s="132">
        <f t="shared" si="80"/>
        <v>0</v>
      </c>
      <c r="FTL174" s="132">
        <f t="shared" si="80"/>
        <v>0</v>
      </c>
      <c r="FTM174" s="132">
        <f t="shared" si="80"/>
        <v>0</v>
      </c>
      <c r="FTN174" s="132">
        <f t="shared" si="80"/>
        <v>0</v>
      </c>
      <c r="FTO174" s="132">
        <f t="shared" si="80"/>
        <v>0</v>
      </c>
      <c r="FTP174" s="132">
        <f t="shared" si="80"/>
        <v>0</v>
      </c>
      <c r="FTQ174" s="132">
        <f t="shared" si="80"/>
        <v>0</v>
      </c>
      <c r="FTR174" s="132">
        <f t="shared" si="80"/>
        <v>0</v>
      </c>
      <c r="FTS174" s="132">
        <f t="shared" si="80"/>
        <v>0</v>
      </c>
      <c r="FTT174" s="132">
        <f t="shared" si="80"/>
        <v>0</v>
      </c>
      <c r="FTU174" s="132">
        <f t="shared" si="80"/>
        <v>0</v>
      </c>
      <c r="FTV174" s="132">
        <f t="shared" si="80"/>
        <v>0</v>
      </c>
      <c r="FTW174" s="132">
        <f t="shared" si="80"/>
        <v>0</v>
      </c>
      <c r="FTX174" s="132">
        <f t="shared" si="80"/>
        <v>0</v>
      </c>
      <c r="FTY174" s="132">
        <f t="shared" si="80"/>
        <v>0</v>
      </c>
      <c r="FTZ174" s="132">
        <f t="shared" si="80"/>
        <v>0</v>
      </c>
      <c r="FUA174" s="132">
        <f t="shared" si="80"/>
        <v>0</v>
      </c>
      <c r="FUB174" s="132">
        <f t="shared" si="80"/>
        <v>0</v>
      </c>
      <c r="FUC174" s="132">
        <f t="shared" si="80"/>
        <v>0</v>
      </c>
      <c r="FUD174" s="132">
        <f t="shared" si="80"/>
        <v>0</v>
      </c>
      <c r="FUE174" s="132">
        <f t="shared" si="80"/>
        <v>0</v>
      </c>
      <c r="FUF174" s="132">
        <f t="shared" si="80"/>
        <v>0</v>
      </c>
      <c r="FUG174" s="132">
        <f t="shared" si="80"/>
        <v>0</v>
      </c>
      <c r="FUH174" s="132">
        <f t="shared" si="80"/>
        <v>0</v>
      </c>
      <c r="FUI174" s="132">
        <f t="shared" si="80"/>
        <v>0</v>
      </c>
      <c r="FUJ174" s="132">
        <f t="shared" si="80"/>
        <v>0</v>
      </c>
      <c r="FUK174" s="132">
        <f t="shared" si="80"/>
        <v>0</v>
      </c>
      <c r="FUL174" s="132">
        <f t="shared" si="80"/>
        <v>0</v>
      </c>
      <c r="FUM174" s="132">
        <f t="shared" si="80"/>
        <v>0</v>
      </c>
      <c r="FUN174" s="132">
        <f t="shared" si="80"/>
        <v>0</v>
      </c>
      <c r="FUO174" s="132">
        <f t="shared" si="80"/>
        <v>0</v>
      </c>
      <c r="FUP174" s="132">
        <f t="shared" si="80"/>
        <v>0</v>
      </c>
      <c r="FUQ174" s="132">
        <f t="shared" si="80"/>
        <v>0</v>
      </c>
      <c r="FUR174" s="132">
        <f t="shared" si="80"/>
        <v>0</v>
      </c>
      <c r="FUS174" s="132">
        <f t="shared" si="80"/>
        <v>0</v>
      </c>
      <c r="FUT174" s="132">
        <f t="shared" si="80"/>
        <v>0</v>
      </c>
      <c r="FUU174" s="132">
        <f t="shared" si="80"/>
        <v>0</v>
      </c>
      <c r="FUV174" s="132">
        <f t="shared" si="80"/>
        <v>0</v>
      </c>
      <c r="FUW174" s="132">
        <f t="shared" si="80"/>
        <v>0</v>
      </c>
      <c r="FUX174" s="132">
        <f t="shared" si="80"/>
        <v>0</v>
      </c>
      <c r="FUY174" s="132">
        <f t="shared" si="80"/>
        <v>0</v>
      </c>
      <c r="FUZ174" s="132">
        <f t="shared" si="80"/>
        <v>0</v>
      </c>
      <c r="FVA174" s="132">
        <f t="shared" si="80"/>
        <v>0</v>
      </c>
      <c r="FVB174" s="132">
        <f t="shared" si="80"/>
        <v>0</v>
      </c>
      <c r="FVC174" s="132">
        <f t="shared" si="80"/>
        <v>0</v>
      </c>
      <c r="FVD174" s="132">
        <f t="shared" si="80"/>
        <v>0</v>
      </c>
      <c r="FVE174" s="132">
        <f t="shared" si="80"/>
        <v>0</v>
      </c>
      <c r="FVF174" s="132">
        <f t="shared" ref="FVF174:FXQ174" si="81">SUBTOTAL(9,FVF64:FVF65)</f>
        <v>0</v>
      </c>
      <c r="FVG174" s="132">
        <f t="shared" si="81"/>
        <v>0</v>
      </c>
      <c r="FVH174" s="132">
        <f t="shared" si="81"/>
        <v>0</v>
      </c>
      <c r="FVI174" s="132">
        <f t="shared" si="81"/>
        <v>0</v>
      </c>
      <c r="FVJ174" s="132">
        <f t="shared" si="81"/>
        <v>0</v>
      </c>
      <c r="FVK174" s="132">
        <f t="shared" si="81"/>
        <v>0</v>
      </c>
      <c r="FVL174" s="132">
        <f t="shared" si="81"/>
        <v>0</v>
      </c>
      <c r="FVM174" s="132">
        <f t="shared" si="81"/>
        <v>0</v>
      </c>
      <c r="FVN174" s="132">
        <f t="shared" si="81"/>
        <v>0</v>
      </c>
      <c r="FVO174" s="132">
        <f t="shared" si="81"/>
        <v>0</v>
      </c>
      <c r="FVP174" s="132">
        <f t="shared" si="81"/>
        <v>0</v>
      </c>
      <c r="FVQ174" s="132">
        <f t="shared" si="81"/>
        <v>0</v>
      </c>
      <c r="FVR174" s="132">
        <f t="shared" si="81"/>
        <v>0</v>
      </c>
      <c r="FVS174" s="132">
        <f t="shared" si="81"/>
        <v>0</v>
      </c>
      <c r="FVT174" s="132">
        <f t="shared" si="81"/>
        <v>0</v>
      </c>
      <c r="FVU174" s="132">
        <f t="shared" si="81"/>
        <v>0</v>
      </c>
      <c r="FVV174" s="132">
        <f t="shared" si="81"/>
        <v>0</v>
      </c>
      <c r="FVW174" s="132">
        <f t="shared" si="81"/>
        <v>0</v>
      </c>
      <c r="FVX174" s="132">
        <f t="shared" si="81"/>
        <v>0</v>
      </c>
      <c r="FVY174" s="132">
        <f t="shared" si="81"/>
        <v>0</v>
      </c>
      <c r="FVZ174" s="132">
        <f t="shared" si="81"/>
        <v>0</v>
      </c>
      <c r="FWA174" s="132">
        <f t="shared" si="81"/>
        <v>0</v>
      </c>
      <c r="FWB174" s="132">
        <f t="shared" si="81"/>
        <v>0</v>
      </c>
      <c r="FWC174" s="132">
        <f t="shared" si="81"/>
        <v>0</v>
      </c>
      <c r="FWD174" s="132">
        <f t="shared" si="81"/>
        <v>0</v>
      </c>
      <c r="FWE174" s="132">
        <f t="shared" si="81"/>
        <v>0</v>
      </c>
      <c r="FWF174" s="132">
        <f t="shared" si="81"/>
        <v>0</v>
      </c>
      <c r="FWG174" s="132">
        <f t="shared" si="81"/>
        <v>0</v>
      </c>
      <c r="FWH174" s="132">
        <f t="shared" si="81"/>
        <v>0</v>
      </c>
      <c r="FWI174" s="132">
        <f t="shared" si="81"/>
        <v>0</v>
      </c>
      <c r="FWJ174" s="132">
        <f t="shared" si="81"/>
        <v>0</v>
      </c>
      <c r="FWK174" s="132">
        <f t="shared" si="81"/>
        <v>0</v>
      </c>
      <c r="FWL174" s="132">
        <f t="shared" si="81"/>
        <v>0</v>
      </c>
      <c r="FWM174" s="132">
        <f t="shared" si="81"/>
        <v>0</v>
      </c>
      <c r="FWN174" s="132">
        <f t="shared" si="81"/>
        <v>0</v>
      </c>
      <c r="FWO174" s="132">
        <f t="shared" si="81"/>
        <v>0</v>
      </c>
      <c r="FWP174" s="132">
        <f t="shared" si="81"/>
        <v>0</v>
      </c>
      <c r="FWQ174" s="132">
        <f t="shared" si="81"/>
        <v>0</v>
      </c>
      <c r="FWR174" s="132">
        <f t="shared" si="81"/>
        <v>0</v>
      </c>
      <c r="FWS174" s="132">
        <f t="shared" si="81"/>
        <v>0</v>
      </c>
      <c r="FWT174" s="132">
        <f t="shared" si="81"/>
        <v>0</v>
      </c>
      <c r="FWU174" s="132">
        <f t="shared" si="81"/>
        <v>0</v>
      </c>
      <c r="FWV174" s="132">
        <f t="shared" si="81"/>
        <v>0</v>
      </c>
      <c r="FWW174" s="132">
        <f t="shared" si="81"/>
        <v>0</v>
      </c>
      <c r="FWX174" s="132">
        <f t="shared" si="81"/>
        <v>0</v>
      </c>
      <c r="FWY174" s="132">
        <f t="shared" si="81"/>
        <v>0</v>
      </c>
      <c r="FWZ174" s="132">
        <f t="shared" si="81"/>
        <v>0</v>
      </c>
      <c r="FXA174" s="132">
        <f t="shared" si="81"/>
        <v>0</v>
      </c>
      <c r="FXB174" s="132">
        <f t="shared" si="81"/>
        <v>0</v>
      </c>
      <c r="FXC174" s="132">
        <f t="shared" si="81"/>
        <v>0</v>
      </c>
      <c r="FXD174" s="132">
        <f t="shared" si="81"/>
        <v>0</v>
      </c>
      <c r="FXE174" s="132">
        <f t="shared" si="81"/>
        <v>0</v>
      </c>
      <c r="FXF174" s="132">
        <f t="shared" si="81"/>
        <v>0</v>
      </c>
      <c r="FXG174" s="132">
        <f t="shared" si="81"/>
        <v>0</v>
      </c>
      <c r="FXH174" s="132">
        <f t="shared" si="81"/>
        <v>0</v>
      </c>
      <c r="FXI174" s="132">
        <f t="shared" si="81"/>
        <v>0</v>
      </c>
      <c r="FXJ174" s="132">
        <f t="shared" si="81"/>
        <v>0</v>
      </c>
      <c r="FXK174" s="132">
        <f t="shared" si="81"/>
        <v>0</v>
      </c>
      <c r="FXL174" s="132">
        <f t="shared" si="81"/>
        <v>0</v>
      </c>
      <c r="FXM174" s="132">
        <f t="shared" si="81"/>
        <v>0</v>
      </c>
      <c r="FXN174" s="132">
        <f t="shared" si="81"/>
        <v>0</v>
      </c>
      <c r="FXO174" s="132">
        <f t="shared" si="81"/>
        <v>0</v>
      </c>
      <c r="FXP174" s="132">
        <f t="shared" si="81"/>
        <v>0</v>
      </c>
      <c r="FXQ174" s="132">
        <f t="shared" si="81"/>
        <v>0</v>
      </c>
      <c r="FXR174" s="132">
        <f t="shared" ref="FXR174:GAC174" si="82">SUBTOTAL(9,FXR64:FXR65)</f>
        <v>0</v>
      </c>
      <c r="FXS174" s="132">
        <f t="shared" si="82"/>
        <v>0</v>
      </c>
      <c r="FXT174" s="132">
        <f t="shared" si="82"/>
        <v>0</v>
      </c>
      <c r="FXU174" s="132">
        <f t="shared" si="82"/>
        <v>0</v>
      </c>
      <c r="FXV174" s="132">
        <f t="shared" si="82"/>
        <v>0</v>
      </c>
      <c r="FXW174" s="132">
        <f t="shared" si="82"/>
        <v>0</v>
      </c>
      <c r="FXX174" s="132">
        <f t="shared" si="82"/>
        <v>0</v>
      </c>
      <c r="FXY174" s="132">
        <f t="shared" si="82"/>
        <v>0</v>
      </c>
      <c r="FXZ174" s="132">
        <f t="shared" si="82"/>
        <v>0</v>
      </c>
      <c r="FYA174" s="132">
        <f t="shared" si="82"/>
        <v>0</v>
      </c>
      <c r="FYB174" s="132">
        <f t="shared" si="82"/>
        <v>0</v>
      </c>
      <c r="FYC174" s="132">
        <f t="shared" si="82"/>
        <v>0</v>
      </c>
      <c r="FYD174" s="132">
        <f t="shared" si="82"/>
        <v>0</v>
      </c>
      <c r="FYE174" s="132">
        <f t="shared" si="82"/>
        <v>0</v>
      </c>
      <c r="FYF174" s="132">
        <f t="shared" si="82"/>
        <v>0</v>
      </c>
      <c r="FYG174" s="132">
        <f t="shared" si="82"/>
        <v>0</v>
      </c>
      <c r="FYH174" s="132">
        <f t="shared" si="82"/>
        <v>0</v>
      </c>
      <c r="FYI174" s="132">
        <f t="shared" si="82"/>
        <v>0</v>
      </c>
      <c r="FYJ174" s="132">
        <f t="shared" si="82"/>
        <v>0</v>
      </c>
      <c r="FYK174" s="132">
        <f t="shared" si="82"/>
        <v>0</v>
      </c>
      <c r="FYL174" s="132">
        <f t="shared" si="82"/>
        <v>0</v>
      </c>
      <c r="FYM174" s="132">
        <f t="shared" si="82"/>
        <v>0</v>
      </c>
      <c r="FYN174" s="132">
        <f t="shared" si="82"/>
        <v>0</v>
      </c>
      <c r="FYO174" s="132">
        <f t="shared" si="82"/>
        <v>0</v>
      </c>
      <c r="FYP174" s="132">
        <f t="shared" si="82"/>
        <v>0</v>
      </c>
      <c r="FYQ174" s="132">
        <f t="shared" si="82"/>
        <v>0</v>
      </c>
      <c r="FYR174" s="132">
        <f t="shared" si="82"/>
        <v>0</v>
      </c>
      <c r="FYS174" s="132">
        <f t="shared" si="82"/>
        <v>0</v>
      </c>
      <c r="FYT174" s="132">
        <f t="shared" si="82"/>
        <v>0</v>
      </c>
      <c r="FYU174" s="132">
        <f t="shared" si="82"/>
        <v>0</v>
      </c>
      <c r="FYV174" s="132">
        <f t="shared" si="82"/>
        <v>0</v>
      </c>
      <c r="FYW174" s="132">
        <f t="shared" si="82"/>
        <v>0</v>
      </c>
      <c r="FYX174" s="132">
        <f t="shared" si="82"/>
        <v>0</v>
      </c>
      <c r="FYY174" s="132">
        <f t="shared" si="82"/>
        <v>0</v>
      </c>
      <c r="FYZ174" s="132">
        <f t="shared" si="82"/>
        <v>0</v>
      </c>
      <c r="FZA174" s="132">
        <f t="shared" si="82"/>
        <v>0</v>
      </c>
      <c r="FZB174" s="132">
        <f t="shared" si="82"/>
        <v>0</v>
      </c>
      <c r="FZC174" s="132">
        <f t="shared" si="82"/>
        <v>0</v>
      </c>
      <c r="FZD174" s="132">
        <f t="shared" si="82"/>
        <v>0</v>
      </c>
      <c r="FZE174" s="132">
        <f t="shared" si="82"/>
        <v>0</v>
      </c>
      <c r="FZF174" s="132">
        <f t="shared" si="82"/>
        <v>0</v>
      </c>
      <c r="FZG174" s="132">
        <f t="shared" si="82"/>
        <v>0</v>
      </c>
      <c r="FZH174" s="132">
        <f t="shared" si="82"/>
        <v>0</v>
      </c>
      <c r="FZI174" s="132">
        <f t="shared" si="82"/>
        <v>0</v>
      </c>
      <c r="FZJ174" s="132">
        <f t="shared" si="82"/>
        <v>0</v>
      </c>
      <c r="FZK174" s="132">
        <f t="shared" si="82"/>
        <v>0</v>
      </c>
      <c r="FZL174" s="132">
        <f t="shared" si="82"/>
        <v>0</v>
      </c>
      <c r="FZM174" s="132">
        <f t="shared" si="82"/>
        <v>0</v>
      </c>
      <c r="FZN174" s="132">
        <f t="shared" si="82"/>
        <v>0</v>
      </c>
      <c r="FZO174" s="132">
        <f t="shared" si="82"/>
        <v>0</v>
      </c>
      <c r="FZP174" s="132">
        <f t="shared" si="82"/>
        <v>0</v>
      </c>
      <c r="FZQ174" s="132">
        <f t="shared" si="82"/>
        <v>0</v>
      </c>
      <c r="FZR174" s="132">
        <f t="shared" si="82"/>
        <v>0</v>
      </c>
      <c r="FZS174" s="132">
        <f t="shared" si="82"/>
        <v>0</v>
      </c>
      <c r="FZT174" s="132">
        <f t="shared" si="82"/>
        <v>0</v>
      </c>
      <c r="FZU174" s="132">
        <f t="shared" si="82"/>
        <v>0</v>
      </c>
      <c r="FZV174" s="132">
        <f t="shared" si="82"/>
        <v>0</v>
      </c>
      <c r="FZW174" s="132">
        <f t="shared" si="82"/>
        <v>0</v>
      </c>
      <c r="FZX174" s="132">
        <f t="shared" si="82"/>
        <v>0</v>
      </c>
      <c r="FZY174" s="132">
        <f t="shared" si="82"/>
        <v>0</v>
      </c>
      <c r="FZZ174" s="132">
        <f t="shared" si="82"/>
        <v>0</v>
      </c>
      <c r="GAA174" s="132">
        <f t="shared" si="82"/>
        <v>0</v>
      </c>
      <c r="GAB174" s="132">
        <f t="shared" si="82"/>
        <v>0</v>
      </c>
      <c r="GAC174" s="132">
        <f t="shared" si="82"/>
        <v>0</v>
      </c>
      <c r="GAD174" s="132">
        <f t="shared" ref="GAD174:GCO174" si="83">SUBTOTAL(9,GAD64:GAD65)</f>
        <v>0</v>
      </c>
      <c r="GAE174" s="132">
        <f t="shared" si="83"/>
        <v>0</v>
      </c>
      <c r="GAF174" s="132">
        <f t="shared" si="83"/>
        <v>0</v>
      </c>
      <c r="GAG174" s="132">
        <f t="shared" si="83"/>
        <v>0</v>
      </c>
      <c r="GAH174" s="132">
        <f t="shared" si="83"/>
        <v>0</v>
      </c>
      <c r="GAI174" s="132">
        <f t="shared" si="83"/>
        <v>0</v>
      </c>
      <c r="GAJ174" s="132">
        <f t="shared" si="83"/>
        <v>0</v>
      </c>
      <c r="GAK174" s="132">
        <f t="shared" si="83"/>
        <v>0</v>
      </c>
      <c r="GAL174" s="132">
        <f t="shared" si="83"/>
        <v>0</v>
      </c>
      <c r="GAM174" s="132">
        <f t="shared" si="83"/>
        <v>0</v>
      </c>
      <c r="GAN174" s="132">
        <f t="shared" si="83"/>
        <v>0</v>
      </c>
      <c r="GAO174" s="132">
        <f t="shared" si="83"/>
        <v>0</v>
      </c>
      <c r="GAP174" s="132">
        <f t="shared" si="83"/>
        <v>0</v>
      </c>
      <c r="GAQ174" s="132">
        <f t="shared" si="83"/>
        <v>0</v>
      </c>
      <c r="GAR174" s="132">
        <f t="shared" si="83"/>
        <v>0</v>
      </c>
      <c r="GAS174" s="132">
        <f t="shared" si="83"/>
        <v>0</v>
      </c>
      <c r="GAT174" s="132">
        <f t="shared" si="83"/>
        <v>0</v>
      </c>
      <c r="GAU174" s="132">
        <f t="shared" si="83"/>
        <v>0</v>
      </c>
      <c r="GAV174" s="132">
        <f t="shared" si="83"/>
        <v>0</v>
      </c>
      <c r="GAW174" s="132">
        <f t="shared" si="83"/>
        <v>0</v>
      </c>
      <c r="GAX174" s="132">
        <f t="shared" si="83"/>
        <v>0</v>
      </c>
      <c r="GAY174" s="132">
        <f t="shared" si="83"/>
        <v>0</v>
      </c>
      <c r="GAZ174" s="132">
        <f t="shared" si="83"/>
        <v>0</v>
      </c>
      <c r="GBA174" s="132">
        <f t="shared" si="83"/>
        <v>0</v>
      </c>
      <c r="GBB174" s="132">
        <f t="shared" si="83"/>
        <v>0</v>
      </c>
      <c r="GBC174" s="132">
        <f t="shared" si="83"/>
        <v>0</v>
      </c>
      <c r="GBD174" s="132">
        <f t="shared" si="83"/>
        <v>0</v>
      </c>
      <c r="GBE174" s="132">
        <f t="shared" si="83"/>
        <v>0</v>
      </c>
      <c r="GBF174" s="132">
        <f t="shared" si="83"/>
        <v>0</v>
      </c>
      <c r="GBG174" s="132">
        <f t="shared" si="83"/>
        <v>0</v>
      </c>
      <c r="GBH174" s="132">
        <f t="shared" si="83"/>
        <v>0</v>
      </c>
      <c r="GBI174" s="132">
        <f t="shared" si="83"/>
        <v>0</v>
      </c>
      <c r="GBJ174" s="132">
        <f t="shared" si="83"/>
        <v>0</v>
      </c>
      <c r="GBK174" s="132">
        <f t="shared" si="83"/>
        <v>0</v>
      </c>
      <c r="GBL174" s="132">
        <f t="shared" si="83"/>
        <v>0</v>
      </c>
      <c r="GBM174" s="132">
        <f t="shared" si="83"/>
        <v>0</v>
      </c>
      <c r="GBN174" s="132">
        <f t="shared" si="83"/>
        <v>0</v>
      </c>
      <c r="GBO174" s="132">
        <f t="shared" si="83"/>
        <v>0</v>
      </c>
      <c r="GBP174" s="132">
        <f t="shared" si="83"/>
        <v>0</v>
      </c>
      <c r="GBQ174" s="132">
        <f t="shared" si="83"/>
        <v>0</v>
      </c>
      <c r="GBR174" s="132">
        <f t="shared" si="83"/>
        <v>0</v>
      </c>
      <c r="GBS174" s="132">
        <f t="shared" si="83"/>
        <v>0</v>
      </c>
      <c r="GBT174" s="132">
        <f t="shared" si="83"/>
        <v>0</v>
      </c>
      <c r="GBU174" s="132">
        <f t="shared" si="83"/>
        <v>0</v>
      </c>
      <c r="GBV174" s="132">
        <f t="shared" si="83"/>
        <v>0</v>
      </c>
      <c r="GBW174" s="132">
        <f t="shared" si="83"/>
        <v>0</v>
      </c>
      <c r="GBX174" s="132">
        <f t="shared" si="83"/>
        <v>0</v>
      </c>
      <c r="GBY174" s="132">
        <f t="shared" si="83"/>
        <v>0</v>
      </c>
      <c r="GBZ174" s="132">
        <f t="shared" si="83"/>
        <v>0</v>
      </c>
      <c r="GCA174" s="132">
        <f t="shared" si="83"/>
        <v>0</v>
      </c>
      <c r="GCB174" s="132">
        <f t="shared" si="83"/>
        <v>0</v>
      </c>
      <c r="GCC174" s="132">
        <f t="shared" si="83"/>
        <v>0</v>
      </c>
      <c r="GCD174" s="132">
        <f t="shared" si="83"/>
        <v>0</v>
      </c>
      <c r="GCE174" s="132">
        <f t="shared" si="83"/>
        <v>0</v>
      </c>
      <c r="GCF174" s="132">
        <f t="shared" si="83"/>
        <v>0</v>
      </c>
      <c r="GCG174" s="132">
        <f t="shared" si="83"/>
        <v>0</v>
      </c>
      <c r="GCH174" s="132">
        <f t="shared" si="83"/>
        <v>0</v>
      </c>
      <c r="GCI174" s="132">
        <f t="shared" si="83"/>
        <v>0</v>
      </c>
      <c r="GCJ174" s="132">
        <f t="shared" si="83"/>
        <v>0</v>
      </c>
      <c r="GCK174" s="132">
        <f t="shared" si="83"/>
        <v>0</v>
      </c>
      <c r="GCL174" s="132">
        <f t="shared" si="83"/>
        <v>0</v>
      </c>
      <c r="GCM174" s="132">
        <f t="shared" si="83"/>
        <v>0</v>
      </c>
      <c r="GCN174" s="132">
        <f t="shared" si="83"/>
        <v>0</v>
      </c>
      <c r="GCO174" s="132">
        <f t="shared" si="83"/>
        <v>0</v>
      </c>
      <c r="GCP174" s="132">
        <f t="shared" ref="GCP174:GFA174" si="84">SUBTOTAL(9,GCP64:GCP65)</f>
        <v>0</v>
      </c>
      <c r="GCQ174" s="132">
        <f t="shared" si="84"/>
        <v>0</v>
      </c>
      <c r="GCR174" s="132">
        <f t="shared" si="84"/>
        <v>0</v>
      </c>
      <c r="GCS174" s="132">
        <f t="shared" si="84"/>
        <v>0</v>
      </c>
      <c r="GCT174" s="132">
        <f t="shared" si="84"/>
        <v>0</v>
      </c>
      <c r="GCU174" s="132">
        <f t="shared" si="84"/>
        <v>0</v>
      </c>
      <c r="GCV174" s="132">
        <f t="shared" si="84"/>
        <v>0</v>
      </c>
      <c r="GCW174" s="132">
        <f t="shared" si="84"/>
        <v>0</v>
      </c>
      <c r="GCX174" s="132">
        <f t="shared" si="84"/>
        <v>0</v>
      </c>
      <c r="GCY174" s="132">
        <f t="shared" si="84"/>
        <v>0</v>
      </c>
      <c r="GCZ174" s="132">
        <f t="shared" si="84"/>
        <v>0</v>
      </c>
      <c r="GDA174" s="132">
        <f t="shared" si="84"/>
        <v>0</v>
      </c>
      <c r="GDB174" s="132">
        <f t="shared" si="84"/>
        <v>0</v>
      </c>
      <c r="GDC174" s="132">
        <f t="shared" si="84"/>
        <v>0</v>
      </c>
      <c r="GDD174" s="132">
        <f t="shared" si="84"/>
        <v>0</v>
      </c>
      <c r="GDE174" s="132">
        <f t="shared" si="84"/>
        <v>0</v>
      </c>
      <c r="GDF174" s="132">
        <f t="shared" si="84"/>
        <v>0</v>
      </c>
      <c r="GDG174" s="132">
        <f t="shared" si="84"/>
        <v>0</v>
      </c>
      <c r="GDH174" s="132">
        <f t="shared" si="84"/>
        <v>0</v>
      </c>
      <c r="GDI174" s="132">
        <f t="shared" si="84"/>
        <v>0</v>
      </c>
      <c r="GDJ174" s="132">
        <f t="shared" si="84"/>
        <v>0</v>
      </c>
      <c r="GDK174" s="132">
        <f t="shared" si="84"/>
        <v>0</v>
      </c>
      <c r="GDL174" s="132">
        <f t="shared" si="84"/>
        <v>0</v>
      </c>
      <c r="GDM174" s="132">
        <f t="shared" si="84"/>
        <v>0</v>
      </c>
      <c r="GDN174" s="132">
        <f t="shared" si="84"/>
        <v>0</v>
      </c>
      <c r="GDO174" s="132">
        <f t="shared" si="84"/>
        <v>0</v>
      </c>
      <c r="GDP174" s="132">
        <f t="shared" si="84"/>
        <v>0</v>
      </c>
      <c r="GDQ174" s="132">
        <f t="shared" si="84"/>
        <v>0</v>
      </c>
      <c r="GDR174" s="132">
        <f t="shared" si="84"/>
        <v>0</v>
      </c>
      <c r="GDS174" s="132">
        <f t="shared" si="84"/>
        <v>0</v>
      </c>
      <c r="GDT174" s="132">
        <f t="shared" si="84"/>
        <v>0</v>
      </c>
      <c r="GDU174" s="132">
        <f t="shared" si="84"/>
        <v>0</v>
      </c>
      <c r="GDV174" s="132">
        <f t="shared" si="84"/>
        <v>0</v>
      </c>
      <c r="GDW174" s="132">
        <f t="shared" si="84"/>
        <v>0</v>
      </c>
      <c r="GDX174" s="132">
        <f t="shared" si="84"/>
        <v>0</v>
      </c>
      <c r="GDY174" s="132">
        <f t="shared" si="84"/>
        <v>0</v>
      </c>
      <c r="GDZ174" s="132">
        <f t="shared" si="84"/>
        <v>0</v>
      </c>
      <c r="GEA174" s="132">
        <f t="shared" si="84"/>
        <v>0</v>
      </c>
      <c r="GEB174" s="132">
        <f t="shared" si="84"/>
        <v>0</v>
      </c>
      <c r="GEC174" s="132">
        <f t="shared" si="84"/>
        <v>0</v>
      </c>
      <c r="GED174" s="132">
        <f t="shared" si="84"/>
        <v>0</v>
      </c>
      <c r="GEE174" s="132">
        <f t="shared" si="84"/>
        <v>0</v>
      </c>
      <c r="GEF174" s="132">
        <f t="shared" si="84"/>
        <v>0</v>
      </c>
      <c r="GEG174" s="132">
        <f t="shared" si="84"/>
        <v>0</v>
      </c>
      <c r="GEH174" s="132">
        <f t="shared" si="84"/>
        <v>0</v>
      </c>
      <c r="GEI174" s="132">
        <f t="shared" si="84"/>
        <v>0</v>
      </c>
      <c r="GEJ174" s="132">
        <f t="shared" si="84"/>
        <v>0</v>
      </c>
      <c r="GEK174" s="132">
        <f t="shared" si="84"/>
        <v>0</v>
      </c>
      <c r="GEL174" s="132">
        <f t="shared" si="84"/>
        <v>0</v>
      </c>
      <c r="GEM174" s="132">
        <f t="shared" si="84"/>
        <v>0</v>
      </c>
      <c r="GEN174" s="132">
        <f t="shared" si="84"/>
        <v>0</v>
      </c>
      <c r="GEO174" s="132">
        <f t="shared" si="84"/>
        <v>0</v>
      </c>
      <c r="GEP174" s="132">
        <f t="shared" si="84"/>
        <v>0</v>
      </c>
      <c r="GEQ174" s="132">
        <f t="shared" si="84"/>
        <v>0</v>
      </c>
      <c r="GER174" s="132">
        <f t="shared" si="84"/>
        <v>0</v>
      </c>
      <c r="GES174" s="132">
        <f t="shared" si="84"/>
        <v>0</v>
      </c>
      <c r="GET174" s="132">
        <f t="shared" si="84"/>
        <v>0</v>
      </c>
      <c r="GEU174" s="132">
        <f t="shared" si="84"/>
        <v>0</v>
      </c>
      <c r="GEV174" s="132">
        <f t="shared" si="84"/>
        <v>0</v>
      </c>
      <c r="GEW174" s="132">
        <f t="shared" si="84"/>
        <v>0</v>
      </c>
      <c r="GEX174" s="132">
        <f t="shared" si="84"/>
        <v>0</v>
      </c>
      <c r="GEY174" s="132">
        <f t="shared" si="84"/>
        <v>0</v>
      </c>
      <c r="GEZ174" s="132">
        <f t="shared" si="84"/>
        <v>0</v>
      </c>
      <c r="GFA174" s="132">
        <f t="shared" si="84"/>
        <v>0</v>
      </c>
      <c r="GFB174" s="132">
        <f t="shared" ref="GFB174:GHM174" si="85">SUBTOTAL(9,GFB64:GFB65)</f>
        <v>0</v>
      </c>
      <c r="GFC174" s="132">
        <f t="shared" si="85"/>
        <v>0</v>
      </c>
      <c r="GFD174" s="132">
        <f t="shared" si="85"/>
        <v>0</v>
      </c>
      <c r="GFE174" s="132">
        <f t="shared" si="85"/>
        <v>0</v>
      </c>
      <c r="GFF174" s="132">
        <f t="shared" si="85"/>
        <v>0</v>
      </c>
      <c r="GFG174" s="132">
        <f t="shared" si="85"/>
        <v>0</v>
      </c>
      <c r="GFH174" s="132">
        <f t="shared" si="85"/>
        <v>0</v>
      </c>
      <c r="GFI174" s="132">
        <f t="shared" si="85"/>
        <v>0</v>
      </c>
      <c r="GFJ174" s="132">
        <f t="shared" si="85"/>
        <v>0</v>
      </c>
      <c r="GFK174" s="132">
        <f t="shared" si="85"/>
        <v>0</v>
      </c>
      <c r="GFL174" s="132">
        <f t="shared" si="85"/>
        <v>0</v>
      </c>
      <c r="GFM174" s="132">
        <f t="shared" si="85"/>
        <v>0</v>
      </c>
      <c r="GFN174" s="132">
        <f t="shared" si="85"/>
        <v>0</v>
      </c>
      <c r="GFO174" s="132">
        <f t="shared" si="85"/>
        <v>0</v>
      </c>
      <c r="GFP174" s="132">
        <f t="shared" si="85"/>
        <v>0</v>
      </c>
      <c r="GFQ174" s="132">
        <f t="shared" si="85"/>
        <v>0</v>
      </c>
      <c r="GFR174" s="132">
        <f t="shared" si="85"/>
        <v>0</v>
      </c>
      <c r="GFS174" s="132">
        <f t="shared" si="85"/>
        <v>0</v>
      </c>
      <c r="GFT174" s="132">
        <f t="shared" si="85"/>
        <v>0</v>
      </c>
      <c r="GFU174" s="132">
        <f t="shared" si="85"/>
        <v>0</v>
      </c>
      <c r="GFV174" s="132">
        <f t="shared" si="85"/>
        <v>0</v>
      </c>
      <c r="GFW174" s="132">
        <f t="shared" si="85"/>
        <v>0</v>
      </c>
      <c r="GFX174" s="132">
        <f t="shared" si="85"/>
        <v>0</v>
      </c>
      <c r="GFY174" s="132">
        <f t="shared" si="85"/>
        <v>0</v>
      </c>
      <c r="GFZ174" s="132">
        <f t="shared" si="85"/>
        <v>0</v>
      </c>
      <c r="GGA174" s="132">
        <f t="shared" si="85"/>
        <v>0</v>
      </c>
      <c r="GGB174" s="132">
        <f t="shared" si="85"/>
        <v>0</v>
      </c>
      <c r="GGC174" s="132">
        <f t="shared" si="85"/>
        <v>0</v>
      </c>
      <c r="GGD174" s="132">
        <f t="shared" si="85"/>
        <v>0</v>
      </c>
      <c r="GGE174" s="132">
        <f t="shared" si="85"/>
        <v>0</v>
      </c>
      <c r="GGF174" s="132">
        <f t="shared" si="85"/>
        <v>0</v>
      </c>
      <c r="GGG174" s="132">
        <f t="shared" si="85"/>
        <v>0</v>
      </c>
      <c r="GGH174" s="132">
        <f t="shared" si="85"/>
        <v>0</v>
      </c>
      <c r="GGI174" s="132">
        <f t="shared" si="85"/>
        <v>0</v>
      </c>
      <c r="GGJ174" s="132">
        <f t="shared" si="85"/>
        <v>0</v>
      </c>
      <c r="GGK174" s="132">
        <f t="shared" si="85"/>
        <v>0</v>
      </c>
      <c r="GGL174" s="132">
        <f t="shared" si="85"/>
        <v>0</v>
      </c>
      <c r="GGM174" s="132">
        <f t="shared" si="85"/>
        <v>0</v>
      </c>
      <c r="GGN174" s="132">
        <f t="shared" si="85"/>
        <v>0</v>
      </c>
      <c r="GGO174" s="132">
        <f t="shared" si="85"/>
        <v>0</v>
      </c>
      <c r="GGP174" s="132">
        <f t="shared" si="85"/>
        <v>0</v>
      </c>
      <c r="GGQ174" s="132">
        <f t="shared" si="85"/>
        <v>0</v>
      </c>
      <c r="GGR174" s="132">
        <f t="shared" si="85"/>
        <v>0</v>
      </c>
      <c r="GGS174" s="132">
        <f t="shared" si="85"/>
        <v>0</v>
      </c>
      <c r="GGT174" s="132">
        <f t="shared" si="85"/>
        <v>0</v>
      </c>
      <c r="GGU174" s="132">
        <f t="shared" si="85"/>
        <v>0</v>
      </c>
      <c r="GGV174" s="132">
        <f t="shared" si="85"/>
        <v>0</v>
      </c>
      <c r="GGW174" s="132">
        <f t="shared" si="85"/>
        <v>0</v>
      </c>
      <c r="GGX174" s="132">
        <f t="shared" si="85"/>
        <v>0</v>
      </c>
      <c r="GGY174" s="132">
        <f t="shared" si="85"/>
        <v>0</v>
      </c>
      <c r="GGZ174" s="132">
        <f t="shared" si="85"/>
        <v>0</v>
      </c>
      <c r="GHA174" s="132">
        <f t="shared" si="85"/>
        <v>0</v>
      </c>
      <c r="GHB174" s="132">
        <f t="shared" si="85"/>
        <v>0</v>
      </c>
      <c r="GHC174" s="132">
        <f t="shared" si="85"/>
        <v>0</v>
      </c>
      <c r="GHD174" s="132">
        <f t="shared" si="85"/>
        <v>0</v>
      </c>
      <c r="GHE174" s="132">
        <f t="shared" si="85"/>
        <v>0</v>
      </c>
      <c r="GHF174" s="132">
        <f t="shared" si="85"/>
        <v>0</v>
      </c>
      <c r="GHG174" s="132">
        <f t="shared" si="85"/>
        <v>0</v>
      </c>
      <c r="GHH174" s="132">
        <f t="shared" si="85"/>
        <v>0</v>
      </c>
      <c r="GHI174" s="132">
        <f t="shared" si="85"/>
        <v>0</v>
      </c>
      <c r="GHJ174" s="132">
        <f t="shared" si="85"/>
        <v>0</v>
      </c>
      <c r="GHK174" s="132">
        <f t="shared" si="85"/>
        <v>0</v>
      </c>
      <c r="GHL174" s="132">
        <f t="shared" si="85"/>
        <v>0</v>
      </c>
      <c r="GHM174" s="132">
        <f t="shared" si="85"/>
        <v>0</v>
      </c>
      <c r="GHN174" s="132">
        <f t="shared" ref="GHN174:GJY174" si="86">SUBTOTAL(9,GHN64:GHN65)</f>
        <v>0</v>
      </c>
      <c r="GHO174" s="132">
        <f t="shared" si="86"/>
        <v>0</v>
      </c>
      <c r="GHP174" s="132">
        <f t="shared" si="86"/>
        <v>0</v>
      </c>
      <c r="GHQ174" s="132">
        <f t="shared" si="86"/>
        <v>0</v>
      </c>
      <c r="GHR174" s="132">
        <f t="shared" si="86"/>
        <v>0</v>
      </c>
      <c r="GHS174" s="132">
        <f t="shared" si="86"/>
        <v>0</v>
      </c>
      <c r="GHT174" s="132">
        <f t="shared" si="86"/>
        <v>0</v>
      </c>
      <c r="GHU174" s="132">
        <f t="shared" si="86"/>
        <v>0</v>
      </c>
      <c r="GHV174" s="132">
        <f t="shared" si="86"/>
        <v>0</v>
      </c>
      <c r="GHW174" s="132">
        <f t="shared" si="86"/>
        <v>0</v>
      </c>
      <c r="GHX174" s="132">
        <f t="shared" si="86"/>
        <v>0</v>
      </c>
      <c r="GHY174" s="132">
        <f t="shared" si="86"/>
        <v>0</v>
      </c>
      <c r="GHZ174" s="132">
        <f t="shared" si="86"/>
        <v>0</v>
      </c>
      <c r="GIA174" s="132">
        <f t="shared" si="86"/>
        <v>0</v>
      </c>
      <c r="GIB174" s="132">
        <f t="shared" si="86"/>
        <v>0</v>
      </c>
      <c r="GIC174" s="132">
        <f t="shared" si="86"/>
        <v>0</v>
      </c>
      <c r="GID174" s="132">
        <f t="shared" si="86"/>
        <v>0</v>
      </c>
      <c r="GIE174" s="132">
        <f t="shared" si="86"/>
        <v>0</v>
      </c>
      <c r="GIF174" s="132">
        <f t="shared" si="86"/>
        <v>0</v>
      </c>
      <c r="GIG174" s="132">
        <f t="shared" si="86"/>
        <v>0</v>
      </c>
      <c r="GIH174" s="132">
        <f t="shared" si="86"/>
        <v>0</v>
      </c>
      <c r="GII174" s="132">
        <f t="shared" si="86"/>
        <v>0</v>
      </c>
      <c r="GIJ174" s="132">
        <f t="shared" si="86"/>
        <v>0</v>
      </c>
      <c r="GIK174" s="132">
        <f t="shared" si="86"/>
        <v>0</v>
      </c>
      <c r="GIL174" s="132">
        <f t="shared" si="86"/>
        <v>0</v>
      </c>
      <c r="GIM174" s="132">
        <f t="shared" si="86"/>
        <v>0</v>
      </c>
      <c r="GIN174" s="132">
        <f t="shared" si="86"/>
        <v>0</v>
      </c>
      <c r="GIO174" s="132">
        <f t="shared" si="86"/>
        <v>0</v>
      </c>
      <c r="GIP174" s="132">
        <f t="shared" si="86"/>
        <v>0</v>
      </c>
      <c r="GIQ174" s="132">
        <f t="shared" si="86"/>
        <v>0</v>
      </c>
      <c r="GIR174" s="132">
        <f t="shared" si="86"/>
        <v>0</v>
      </c>
      <c r="GIS174" s="132">
        <f t="shared" si="86"/>
        <v>0</v>
      </c>
      <c r="GIT174" s="132">
        <f t="shared" si="86"/>
        <v>0</v>
      </c>
      <c r="GIU174" s="132">
        <f t="shared" si="86"/>
        <v>0</v>
      </c>
      <c r="GIV174" s="132">
        <f t="shared" si="86"/>
        <v>0</v>
      </c>
      <c r="GIW174" s="132">
        <f t="shared" si="86"/>
        <v>0</v>
      </c>
      <c r="GIX174" s="132">
        <f t="shared" si="86"/>
        <v>0</v>
      </c>
      <c r="GIY174" s="132">
        <f t="shared" si="86"/>
        <v>0</v>
      </c>
      <c r="GIZ174" s="132">
        <f t="shared" si="86"/>
        <v>0</v>
      </c>
      <c r="GJA174" s="132">
        <f t="shared" si="86"/>
        <v>0</v>
      </c>
      <c r="GJB174" s="132">
        <f t="shared" si="86"/>
        <v>0</v>
      </c>
      <c r="GJC174" s="132">
        <f t="shared" si="86"/>
        <v>0</v>
      </c>
      <c r="GJD174" s="132">
        <f t="shared" si="86"/>
        <v>0</v>
      </c>
      <c r="GJE174" s="132">
        <f t="shared" si="86"/>
        <v>0</v>
      </c>
      <c r="GJF174" s="132">
        <f t="shared" si="86"/>
        <v>0</v>
      </c>
      <c r="GJG174" s="132">
        <f t="shared" si="86"/>
        <v>0</v>
      </c>
      <c r="GJH174" s="132">
        <f t="shared" si="86"/>
        <v>0</v>
      </c>
      <c r="GJI174" s="132">
        <f t="shared" si="86"/>
        <v>0</v>
      </c>
      <c r="GJJ174" s="132">
        <f t="shared" si="86"/>
        <v>0</v>
      </c>
      <c r="GJK174" s="132">
        <f t="shared" si="86"/>
        <v>0</v>
      </c>
      <c r="GJL174" s="132">
        <f t="shared" si="86"/>
        <v>0</v>
      </c>
      <c r="GJM174" s="132">
        <f t="shared" si="86"/>
        <v>0</v>
      </c>
      <c r="GJN174" s="132">
        <f t="shared" si="86"/>
        <v>0</v>
      </c>
      <c r="GJO174" s="132">
        <f t="shared" si="86"/>
        <v>0</v>
      </c>
      <c r="GJP174" s="132">
        <f t="shared" si="86"/>
        <v>0</v>
      </c>
      <c r="GJQ174" s="132">
        <f t="shared" si="86"/>
        <v>0</v>
      </c>
      <c r="GJR174" s="132">
        <f t="shared" si="86"/>
        <v>0</v>
      </c>
      <c r="GJS174" s="132">
        <f t="shared" si="86"/>
        <v>0</v>
      </c>
      <c r="GJT174" s="132">
        <f t="shared" si="86"/>
        <v>0</v>
      </c>
      <c r="GJU174" s="132">
        <f t="shared" si="86"/>
        <v>0</v>
      </c>
      <c r="GJV174" s="132">
        <f t="shared" si="86"/>
        <v>0</v>
      </c>
      <c r="GJW174" s="132">
        <f t="shared" si="86"/>
        <v>0</v>
      </c>
      <c r="GJX174" s="132">
        <f t="shared" si="86"/>
        <v>0</v>
      </c>
      <c r="GJY174" s="132">
        <f t="shared" si="86"/>
        <v>0</v>
      </c>
      <c r="GJZ174" s="132">
        <f t="shared" ref="GJZ174:GMK174" si="87">SUBTOTAL(9,GJZ64:GJZ65)</f>
        <v>0</v>
      </c>
      <c r="GKA174" s="132">
        <f t="shared" si="87"/>
        <v>0</v>
      </c>
      <c r="GKB174" s="132">
        <f t="shared" si="87"/>
        <v>0</v>
      </c>
      <c r="GKC174" s="132">
        <f t="shared" si="87"/>
        <v>0</v>
      </c>
      <c r="GKD174" s="132">
        <f t="shared" si="87"/>
        <v>0</v>
      </c>
      <c r="GKE174" s="132">
        <f t="shared" si="87"/>
        <v>0</v>
      </c>
      <c r="GKF174" s="132">
        <f t="shared" si="87"/>
        <v>0</v>
      </c>
      <c r="GKG174" s="132">
        <f t="shared" si="87"/>
        <v>0</v>
      </c>
      <c r="GKH174" s="132">
        <f t="shared" si="87"/>
        <v>0</v>
      </c>
      <c r="GKI174" s="132">
        <f t="shared" si="87"/>
        <v>0</v>
      </c>
      <c r="GKJ174" s="132">
        <f t="shared" si="87"/>
        <v>0</v>
      </c>
      <c r="GKK174" s="132">
        <f t="shared" si="87"/>
        <v>0</v>
      </c>
      <c r="GKL174" s="132">
        <f t="shared" si="87"/>
        <v>0</v>
      </c>
      <c r="GKM174" s="132">
        <f t="shared" si="87"/>
        <v>0</v>
      </c>
      <c r="GKN174" s="132">
        <f t="shared" si="87"/>
        <v>0</v>
      </c>
      <c r="GKO174" s="132">
        <f t="shared" si="87"/>
        <v>0</v>
      </c>
      <c r="GKP174" s="132">
        <f t="shared" si="87"/>
        <v>0</v>
      </c>
      <c r="GKQ174" s="132">
        <f t="shared" si="87"/>
        <v>0</v>
      </c>
      <c r="GKR174" s="132">
        <f t="shared" si="87"/>
        <v>0</v>
      </c>
      <c r="GKS174" s="132">
        <f t="shared" si="87"/>
        <v>0</v>
      </c>
      <c r="GKT174" s="132">
        <f t="shared" si="87"/>
        <v>0</v>
      </c>
      <c r="GKU174" s="132">
        <f t="shared" si="87"/>
        <v>0</v>
      </c>
      <c r="GKV174" s="132">
        <f t="shared" si="87"/>
        <v>0</v>
      </c>
      <c r="GKW174" s="132">
        <f t="shared" si="87"/>
        <v>0</v>
      </c>
      <c r="GKX174" s="132">
        <f t="shared" si="87"/>
        <v>0</v>
      </c>
      <c r="GKY174" s="132">
        <f t="shared" si="87"/>
        <v>0</v>
      </c>
      <c r="GKZ174" s="132">
        <f t="shared" si="87"/>
        <v>0</v>
      </c>
      <c r="GLA174" s="132">
        <f t="shared" si="87"/>
        <v>0</v>
      </c>
      <c r="GLB174" s="132">
        <f t="shared" si="87"/>
        <v>0</v>
      </c>
      <c r="GLC174" s="132">
        <f t="shared" si="87"/>
        <v>0</v>
      </c>
      <c r="GLD174" s="132">
        <f t="shared" si="87"/>
        <v>0</v>
      </c>
      <c r="GLE174" s="132">
        <f t="shared" si="87"/>
        <v>0</v>
      </c>
      <c r="GLF174" s="132">
        <f t="shared" si="87"/>
        <v>0</v>
      </c>
      <c r="GLG174" s="132">
        <f t="shared" si="87"/>
        <v>0</v>
      </c>
      <c r="GLH174" s="132">
        <f t="shared" si="87"/>
        <v>0</v>
      </c>
      <c r="GLI174" s="132">
        <f t="shared" si="87"/>
        <v>0</v>
      </c>
      <c r="GLJ174" s="132">
        <f t="shared" si="87"/>
        <v>0</v>
      </c>
      <c r="GLK174" s="132">
        <f t="shared" si="87"/>
        <v>0</v>
      </c>
      <c r="GLL174" s="132">
        <f t="shared" si="87"/>
        <v>0</v>
      </c>
      <c r="GLM174" s="132">
        <f t="shared" si="87"/>
        <v>0</v>
      </c>
      <c r="GLN174" s="132">
        <f t="shared" si="87"/>
        <v>0</v>
      </c>
      <c r="GLO174" s="132">
        <f t="shared" si="87"/>
        <v>0</v>
      </c>
      <c r="GLP174" s="132">
        <f t="shared" si="87"/>
        <v>0</v>
      </c>
      <c r="GLQ174" s="132">
        <f t="shared" si="87"/>
        <v>0</v>
      </c>
      <c r="GLR174" s="132">
        <f t="shared" si="87"/>
        <v>0</v>
      </c>
      <c r="GLS174" s="132">
        <f t="shared" si="87"/>
        <v>0</v>
      </c>
      <c r="GLT174" s="132">
        <f t="shared" si="87"/>
        <v>0</v>
      </c>
      <c r="GLU174" s="132">
        <f t="shared" si="87"/>
        <v>0</v>
      </c>
      <c r="GLV174" s="132">
        <f t="shared" si="87"/>
        <v>0</v>
      </c>
      <c r="GLW174" s="132">
        <f t="shared" si="87"/>
        <v>0</v>
      </c>
      <c r="GLX174" s="132">
        <f t="shared" si="87"/>
        <v>0</v>
      </c>
      <c r="GLY174" s="132">
        <f t="shared" si="87"/>
        <v>0</v>
      </c>
      <c r="GLZ174" s="132">
        <f t="shared" si="87"/>
        <v>0</v>
      </c>
      <c r="GMA174" s="132">
        <f t="shared" si="87"/>
        <v>0</v>
      </c>
      <c r="GMB174" s="132">
        <f t="shared" si="87"/>
        <v>0</v>
      </c>
      <c r="GMC174" s="132">
        <f t="shared" si="87"/>
        <v>0</v>
      </c>
      <c r="GMD174" s="132">
        <f t="shared" si="87"/>
        <v>0</v>
      </c>
      <c r="GME174" s="132">
        <f t="shared" si="87"/>
        <v>0</v>
      </c>
      <c r="GMF174" s="132">
        <f t="shared" si="87"/>
        <v>0</v>
      </c>
      <c r="GMG174" s="132">
        <f t="shared" si="87"/>
        <v>0</v>
      </c>
      <c r="GMH174" s="132">
        <f t="shared" si="87"/>
        <v>0</v>
      </c>
      <c r="GMI174" s="132">
        <f t="shared" si="87"/>
        <v>0</v>
      </c>
      <c r="GMJ174" s="132">
        <f t="shared" si="87"/>
        <v>0</v>
      </c>
      <c r="GMK174" s="132">
        <f t="shared" si="87"/>
        <v>0</v>
      </c>
      <c r="GML174" s="132">
        <f t="shared" ref="GML174:GOW174" si="88">SUBTOTAL(9,GML64:GML65)</f>
        <v>0</v>
      </c>
      <c r="GMM174" s="132">
        <f t="shared" si="88"/>
        <v>0</v>
      </c>
      <c r="GMN174" s="132">
        <f t="shared" si="88"/>
        <v>0</v>
      </c>
      <c r="GMO174" s="132">
        <f t="shared" si="88"/>
        <v>0</v>
      </c>
      <c r="GMP174" s="132">
        <f t="shared" si="88"/>
        <v>0</v>
      </c>
      <c r="GMQ174" s="132">
        <f t="shared" si="88"/>
        <v>0</v>
      </c>
      <c r="GMR174" s="132">
        <f t="shared" si="88"/>
        <v>0</v>
      </c>
      <c r="GMS174" s="132">
        <f t="shared" si="88"/>
        <v>0</v>
      </c>
      <c r="GMT174" s="132">
        <f t="shared" si="88"/>
        <v>0</v>
      </c>
      <c r="GMU174" s="132">
        <f t="shared" si="88"/>
        <v>0</v>
      </c>
      <c r="GMV174" s="132">
        <f t="shared" si="88"/>
        <v>0</v>
      </c>
      <c r="GMW174" s="132">
        <f t="shared" si="88"/>
        <v>0</v>
      </c>
      <c r="GMX174" s="132">
        <f t="shared" si="88"/>
        <v>0</v>
      </c>
      <c r="GMY174" s="132">
        <f t="shared" si="88"/>
        <v>0</v>
      </c>
      <c r="GMZ174" s="132">
        <f t="shared" si="88"/>
        <v>0</v>
      </c>
      <c r="GNA174" s="132">
        <f t="shared" si="88"/>
        <v>0</v>
      </c>
      <c r="GNB174" s="132">
        <f t="shared" si="88"/>
        <v>0</v>
      </c>
      <c r="GNC174" s="132">
        <f t="shared" si="88"/>
        <v>0</v>
      </c>
      <c r="GND174" s="132">
        <f t="shared" si="88"/>
        <v>0</v>
      </c>
      <c r="GNE174" s="132">
        <f t="shared" si="88"/>
        <v>0</v>
      </c>
      <c r="GNF174" s="132">
        <f t="shared" si="88"/>
        <v>0</v>
      </c>
      <c r="GNG174" s="132">
        <f t="shared" si="88"/>
        <v>0</v>
      </c>
      <c r="GNH174" s="132">
        <f t="shared" si="88"/>
        <v>0</v>
      </c>
      <c r="GNI174" s="132">
        <f t="shared" si="88"/>
        <v>0</v>
      </c>
      <c r="GNJ174" s="132">
        <f t="shared" si="88"/>
        <v>0</v>
      </c>
      <c r="GNK174" s="132">
        <f t="shared" si="88"/>
        <v>0</v>
      </c>
      <c r="GNL174" s="132">
        <f t="shared" si="88"/>
        <v>0</v>
      </c>
      <c r="GNM174" s="132">
        <f t="shared" si="88"/>
        <v>0</v>
      </c>
      <c r="GNN174" s="132">
        <f t="shared" si="88"/>
        <v>0</v>
      </c>
      <c r="GNO174" s="132">
        <f t="shared" si="88"/>
        <v>0</v>
      </c>
      <c r="GNP174" s="132">
        <f t="shared" si="88"/>
        <v>0</v>
      </c>
      <c r="GNQ174" s="132">
        <f t="shared" si="88"/>
        <v>0</v>
      </c>
      <c r="GNR174" s="132">
        <f t="shared" si="88"/>
        <v>0</v>
      </c>
      <c r="GNS174" s="132">
        <f t="shared" si="88"/>
        <v>0</v>
      </c>
      <c r="GNT174" s="132">
        <f t="shared" si="88"/>
        <v>0</v>
      </c>
      <c r="GNU174" s="132">
        <f t="shared" si="88"/>
        <v>0</v>
      </c>
      <c r="GNV174" s="132">
        <f t="shared" si="88"/>
        <v>0</v>
      </c>
      <c r="GNW174" s="132">
        <f t="shared" si="88"/>
        <v>0</v>
      </c>
      <c r="GNX174" s="132">
        <f t="shared" si="88"/>
        <v>0</v>
      </c>
      <c r="GNY174" s="132">
        <f t="shared" si="88"/>
        <v>0</v>
      </c>
      <c r="GNZ174" s="132">
        <f t="shared" si="88"/>
        <v>0</v>
      </c>
      <c r="GOA174" s="132">
        <f t="shared" si="88"/>
        <v>0</v>
      </c>
      <c r="GOB174" s="132">
        <f t="shared" si="88"/>
        <v>0</v>
      </c>
      <c r="GOC174" s="132">
        <f t="shared" si="88"/>
        <v>0</v>
      </c>
      <c r="GOD174" s="132">
        <f t="shared" si="88"/>
        <v>0</v>
      </c>
      <c r="GOE174" s="132">
        <f t="shared" si="88"/>
        <v>0</v>
      </c>
      <c r="GOF174" s="132">
        <f t="shared" si="88"/>
        <v>0</v>
      </c>
      <c r="GOG174" s="132">
        <f t="shared" si="88"/>
        <v>0</v>
      </c>
      <c r="GOH174" s="132">
        <f t="shared" si="88"/>
        <v>0</v>
      </c>
      <c r="GOI174" s="132">
        <f t="shared" si="88"/>
        <v>0</v>
      </c>
      <c r="GOJ174" s="132">
        <f t="shared" si="88"/>
        <v>0</v>
      </c>
      <c r="GOK174" s="132">
        <f t="shared" si="88"/>
        <v>0</v>
      </c>
      <c r="GOL174" s="132">
        <f t="shared" si="88"/>
        <v>0</v>
      </c>
      <c r="GOM174" s="132">
        <f t="shared" si="88"/>
        <v>0</v>
      </c>
      <c r="GON174" s="132">
        <f t="shared" si="88"/>
        <v>0</v>
      </c>
      <c r="GOO174" s="132">
        <f t="shared" si="88"/>
        <v>0</v>
      </c>
      <c r="GOP174" s="132">
        <f t="shared" si="88"/>
        <v>0</v>
      </c>
      <c r="GOQ174" s="132">
        <f t="shared" si="88"/>
        <v>0</v>
      </c>
      <c r="GOR174" s="132">
        <f t="shared" si="88"/>
        <v>0</v>
      </c>
      <c r="GOS174" s="132">
        <f t="shared" si="88"/>
        <v>0</v>
      </c>
      <c r="GOT174" s="132">
        <f t="shared" si="88"/>
        <v>0</v>
      </c>
      <c r="GOU174" s="132">
        <f t="shared" si="88"/>
        <v>0</v>
      </c>
      <c r="GOV174" s="132">
        <f t="shared" si="88"/>
        <v>0</v>
      </c>
      <c r="GOW174" s="132">
        <f t="shared" si="88"/>
        <v>0</v>
      </c>
      <c r="GOX174" s="132">
        <f t="shared" ref="GOX174:GRI174" si="89">SUBTOTAL(9,GOX64:GOX65)</f>
        <v>0</v>
      </c>
      <c r="GOY174" s="132">
        <f t="shared" si="89"/>
        <v>0</v>
      </c>
      <c r="GOZ174" s="132">
        <f t="shared" si="89"/>
        <v>0</v>
      </c>
      <c r="GPA174" s="132">
        <f t="shared" si="89"/>
        <v>0</v>
      </c>
      <c r="GPB174" s="132">
        <f t="shared" si="89"/>
        <v>0</v>
      </c>
      <c r="GPC174" s="132">
        <f t="shared" si="89"/>
        <v>0</v>
      </c>
      <c r="GPD174" s="132">
        <f t="shared" si="89"/>
        <v>0</v>
      </c>
      <c r="GPE174" s="132">
        <f t="shared" si="89"/>
        <v>0</v>
      </c>
      <c r="GPF174" s="132">
        <f t="shared" si="89"/>
        <v>0</v>
      </c>
      <c r="GPG174" s="132">
        <f t="shared" si="89"/>
        <v>0</v>
      </c>
      <c r="GPH174" s="132">
        <f t="shared" si="89"/>
        <v>0</v>
      </c>
      <c r="GPI174" s="132">
        <f t="shared" si="89"/>
        <v>0</v>
      </c>
      <c r="GPJ174" s="132">
        <f t="shared" si="89"/>
        <v>0</v>
      </c>
      <c r="GPK174" s="132">
        <f t="shared" si="89"/>
        <v>0</v>
      </c>
      <c r="GPL174" s="132">
        <f t="shared" si="89"/>
        <v>0</v>
      </c>
      <c r="GPM174" s="132">
        <f t="shared" si="89"/>
        <v>0</v>
      </c>
      <c r="GPN174" s="132">
        <f t="shared" si="89"/>
        <v>0</v>
      </c>
      <c r="GPO174" s="132">
        <f t="shared" si="89"/>
        <v>0</v>
      </c>
      <c r="GPP174" s="132">
        <f t="shared" si="89"/>
        <v>0</v>
      </c>
      <c r="GPQ174" s="132">
        <f t="shared" si="89"/>
        <v>0</v>
      </c>
      <c r="GPR174" s="132">
        <f t="shared" si="89"/>
        <v>0</v>
      </c>
      <c r="GPS174" s="132">
        <f t="shared" si="89"/>
        <v>0</v>
      </c>
      <c r="GPT174" s="132">
        <f t="shared" si="89"/>
        <v>0</v>
      </c>
      <c r="GPU174" s="132">
        <f t="shared" si="89"/>
        <v>0</v>
      </c>
      <c r="GPV174" s="132">
        <f t="shared" si="89"/>
        <v>0</v>
      </c>
      <c r="GPW174" s="132">
        <f t="shared" si="89"/>
        <v>0</v>
      </c>
      <c r="GPX174" s="132">
        <f t="shared" si="89"/>
        <v>0</v>
      </c>
      <c r="GPY174" s="132">
        <f t="shared" si="89"/>
        <v>0</v>
      </c>
      <c r="GPZ174" s="132">
        <f t="shared" si="89"/>
        <v>0</v>
      </c>
      <c r="GQA174" s="132">
        <f t="shared" si="89"/>
        <v>0</v>
      </c>
      <c r="GQB174" s="132">
        <f t="shared" si="89"/>
        <v>0</v>
      </c>
      <c r="GQC174" s="132">
        <f t="shared" si="89"/>
        <v>0</v>
      </c>
      <c r="GQD174" s="132">
        <f t="shared" si="89"/>
        <v>0</v>
      </c>
      <c r="GQE174" s="132">
        <f t="shared" si="89"/>
        <v>0</v>
      </c>
      <c r="GQF174" s="132">
        <f t="shared" si="89"/>
        <v>0</v>
      </c>
      <c r="GQG174" s="132">
        <f t="shared" si="89"/>
        <v>0</v>
      </c>
      <c r="GQH174" s="132">
        <f t="shared" si="89"/>
        <v>0</v>
      </c>
      <c r="GQI174" s="132">
        <f t="shared" si="89"/>
        <v>0</v>
      </c>
      <c r="GQJ174" s="132">
        <f t="shared" si="89"/>
        <v>0</v>
      </c>
      <c r="GQK174" s="132">
        <f t="shared" si="89"/>
        <v>0</v>
      </c>
      <c r="GQL174" s="132">
        <f t="shared" si="89"/>
        <v>0</v>
      </c>
      <c r="GQM174" s="132">
        <f t="shared" si="89"/>
        <v>0</v>
      </c>
      <c r="GQN174" s="132">
        <f t="shared" si="89"/>
        <v>0</v>
      </c>
      <c r="GQO174" s="132">
        <f t="shared" si="89"/>
        <v>0</v>
      </c>
      <c r="GQP174" s="132">
        <f t="shared" si="89"/>
        <v>0</v>
      </c>
      <c r="GQQ174" s="132">
        <f t="shared" si="89"/>
        <v>0</v>
      </c>
      <c r="GQR174" s="132">
        <f t="shared" si="89"/>
        <v>0</v>
      </c>
      <c r="GQS174" s="132">
        <f t="shared" si="89"/>
        <v>0</v>
      </c>
      <c r="GQT174" s="132">
        <f t="shared" si="89"/>
        <v>0</v>
      </c>
      <c r="GQU174" s="132">
        <f t="shared" si="89"/>
        <v>0</v>
      </c>
      <c r="GQV174" s="132">
        <f t="shared" si="89"/>
        <v>0</v>
      </c>
      <c r="GQW174" s="132">
        <f t="shared" si="89"/>
        <v>0</v>
      </c>
      <c r="GQX174" s="132">
        <f t="shared" si="89"/>
        <v>0</v>
      </c>
      <c r="GQY174" s="132">
        <f t="shared" si="89"/>
        <v>0</v>
      </c>
      <c r="GQZ174" s="132">
        <f t="shared" si="89"/>
        <v>0</v>
      </c>
      <c r="GRA174" s="132">
        <f t="shared" si="89"/>
        <v>0</v>
      </c>
      <c r="GRB174" s="132">
        <f t="shared" si="89"/>
        <v>0</v>
      </c>
      <c r="GRC174" s="132">
        <f t="shared" si="89"/>
        <v>0</v>
      </c>
      <c r="GRD174" s="132">
        <f t="shared" si="89"/>
        <v>0</v>
      </c>
      <c r="GRE174" s="132">
        <f t="shared" si="89"/>
        <v>0</v>
      </c>
      <c r="GRF174" s="132">
        <f t="shared" si="89"/>
        <v>0</v>
      </c>
      <c r="GRG174" s="132">
        <f t="shared" si="89"/>
        <v>0</v>
      </c>
      <c r="GRH174" s="132">
        <f t="shared" si="89"/>
        <v>0</v>
      </c>
      <c r="GRI174" s="132">
        <f t="shared" si="89"/>
        <v>0</v>
      </c>
      <c r="GRJ174" s="132">
        <f t="shared" ref="GRJ174:GTU174" si="90">SUBTOTAL(9,GRJ64:GRJ65)</f>
        <v>0</v>
      </c>
      <c r="GRK174" s="132">
        <f t="shared" si="90"/>
        <v>0</v>
      </c>
      <c r="GRL174" s="132">
        <f t="shared" si="90"/>
        <v>0</v>
      </c>
      <c r="GRM174" s="132">
        <f t="shared" si="90"/>
        <v>0</v>
      </c>
      <c r="GRN174" s="132">
        <f t="shared" si="90"/>
        <v>0</v>
      </c>
      <c r="GRO174" s="132">
        <f t="shared" si="90"/>
        <v>0</v>
      </c>
      <c r="GRP174" s="132">
        <f t="shared" si="90"/>
        <v>0</v>
      </c>
      <c r="GRQ174" s="132">
        <f t="shared" si="90"/>
        <v>0</v>
      </c>
      <c r="GRR174" s="132">
        <f t="shared" si="90"/>
        <v>0</v>
      </c>
      <c r="GRS174" s="132">
        <f t="shared" si="90"/>
        <v>0</v>
      </c>
      <c r="GRT174" s="132">
        <f t="shared" si="90"/>
        <v>0</v>
      </c>
      <c r="GRU174" s="132">
        <f t="shared" si="90"/>
        <v>0</v>
      </c>
      <c r="GRV174" s="132">
        <f t="shared" si="90"/>
        <v>0</v>
      </c>
      <c r="GRW174" s="132">
        <f t="shared" si="90"/>
        <v>0</v>
      </c>
      <c r="GRX174" s="132">
        <f t="shared" si="90"/>
        <v>0</v>
      </c>
      <c r="GRY174" s="132">
        <f t="shared" si="90"/>
        <v>0</v>
      </c>
      <c r="GRZ174" s="132">
        <f t="shared" si="90"/>
        <v>0</v>
      </c>
      <c r="GSA174" s="132">
        <f t="shared" si="90"/>
        <v>0</v>
      </c>
      <c r="GSB174" s="132">
        <f t="shared" si="90"/>
        <v>0</v>
      </c>
      <c r="GSC174" s="132">
        <f t="shared" si="90"/>
        <v>0</v>
      </c>
      <c r="GSD174" s="132">
        <f t="shared" si="90"/>
        <v>0</v>
      </c>
      <c r="GSE174" s="132">
        <f t="shared" si="90"/>
        <v>0</v>
      </c>
      <c r="GSF174" s="132">
        <f t="shared" si="90"/>
        <v>0</v>
      </c>
      <c r="GSG174" s="132">
        <f t="shared" si="90"/>
        <v>0</v>
      </c>
      <c r="GSH174" s="132">
        <f t="shared" si="90"/>
        <v>0</v>
      </c>
      <c r="GSI174" s="132">
        <f t="shared" si="90"/>
        <v>0</v>
      </c>
      <c r="GSJ174" s="132">
        <f t="shared" si="90"/>
        <v>0</v>
      </c>
      <c r="GSK174" s="132">
        <f t="shared" si="90"/>
        <v>0</v>
      </c>
      <c r="GSL174" s="132">
        <f t="shared" si="90"/>
        <v>0</v>
      </c>
      <c r="GSM174" s="132">
        <f t="shared" si="90"/>
        <v>0</v>
      </c>
      <c r="GSN174" s="132">
        <f t="shared" si="90"/>
        <v>0</v>
      </c>
      <c r="GSO174" s="132">
        <f t="shared" si="90"/>
        <v>0</v>
      </c>
      <c r="GSP174" s="132">
        <f t="shared" si="90"/>
        <v>0</v>
      </c>
      <c r="GSQ174" s="132">
        <f t="shared" si="90"/>
        <v>0</v>
      </c>
      <c r="GSR174" s="132">
        <f t="shared" si="90"/>
        <v>0</v>
      </c>
      <c r="GSS174" s="132">
        <f t="shared" si="90"/>
        <v>0</v>
      </c>
      <c r="GST174" s="132">
        <f t="shared" si="90"/>
        <v>0</v>
      </c>
      <c r="GSU174" s="132">
        <f t="shared" si="90"/>
        <v>0</v>
      </c>
      <c r="GSV174" s="132">
        <f t="shared" si="90"/>
        <v>0</v>
      </c>
      <c r="GSW174" s="132">
        <f t="shared" si="90"/>
        <v>0</v>
      </c>
      <c r="GSX174" s="132">
        <f t="shared" si="90"/>
        <v>0</v>
      </c>
      <c r="GSY174" s="132">
        <f t="shared" si="90"/>
        <v>0</v>
      </c>
      <c r="GSZ174" s="132">
        <f t="shared" si="90"/>
        <v>0</v>
      </c>
      <c r="GTA174" s="132">
        <f t="shared" si="90"/>
        <v>0</v>
      </c>
      <c r="GTB174" s="132">
        <f t="shared" si="90"/>
        <v>0</v>
      </c>
      <c r="GTC174" s="132">
        <f t="shared" si="90"/>
        <v>0</v>
      </c>
      <c r="GTD174" s="132">
        <f t="shared" si="90"/>
        <v>0</v>
      </c>
      <c r="GTE174" s="132">
        <f t="shared" si="90"/>
        <v>0</v>
      </c>
      <c r="GTF174" s="132">
        <f t="shared" si="90"/>
        <v>0</v>
      </c>
      <c r="GTG174" s="132">
        <f t="shared" si="90"/>
        <v>0</v>
      </c>
      <c r="GTH174" s="132">
        <f t="shared" si="90"/>
        <v>0</v>
      </c>
      <c r="GTI174" s="132">
        <f t="shared" si="90"/>
        <v>0</v>
      </c>
      <c r="GTJ174" s="132">
        <f t="shared" si="90"/>
        <v>0</v>
      </c>
      <c r="GTK174" s="132">
        <f t="shared" si="90"/>
        <v>0</v>
      </c>
      <c r="GTL174" s="132">
        <f t="shared" si="90"/>
        <v>0</v>
      </c>
      <c r="GTM174" s="132">
        <f t="shared" si="90"/>
        <v>0</v>
      </c>
      <c r="GTN174" s="132">
        <f t="shared" si="90"/>
        <v>0</v>
      </c>
      <c r="GTO174" s="132">
        <f t="shared" si="90"/>
        <v>0</v>
      </c>
      <c r="GTP174" s="132">
        <f t="shared" si="90"/>
        <v>0</v>
      </c>
      <c r="GTQ174" s="132">
        <f t="shared" si="90"/>
        <v>0</v>
      </c>
      <c r="GTR174" s="132">
        <f t="shared" si="90"/>
        <v>0</v>
      </c>
      <c r="GTS174" s="132">
        <f t="shared" si="90"/>
        <v>0</v>
      </c>
      <c r="GTT174" s="132">
        <f t="shared" si="90"/>
        <v>0</v>
      </c>
      <c r="GTU174" s="132">
        <f t="shared" si="90"/>
        <v>0</v>
      </c>
      <c r="GTV174" s="132">
        <f t="shared" ref="GTV174:GWG174" si="91">SUBTOTAL(9,GTV64:GTV65)</f>
        <v>0</v>
      </c>
      <c r="GTW174" s="132">
        <f t="shared" si="91"/>
        <v>0</v>
      </c>
      <c r="GTX174" s="132">
        <f t="shared" si="91"/>
        <v>0</v>
      </c>
      <c r="GTY174" s="132">
        <f t="shared" si="91"/>
        <v>0</v>
      </c>
      <c r="GTZ174" s="132">
        <f t="shared" si="91"/>
        <v>0</v>
      </c>
      <c r="GUA174" s="132">
        <f t="shared" si="91"/>
        <v>0</v>
      </c>
      <c r="GUB174" s="132">
        <f t="shared" si="91"/>
        <v>0</v>
      </c>
      <c r="GUC174" s="132">
        <f t="shared" si="91"/>
        <v>0</v>
      </c>
      <c r="GUD174" s="132">
        <f t="shared" si="91"/>
        <v>0</v>
      </c>
      <c r="GUE174" s="132">
        <f t="shared" si="91"/>
        <v>0</v>
      </c>
      <c r="GUF174" s="132">
        <f t="shared" si="91"/>
        <v>0</v>
      </c>
      <c r="GUG174" s="132">
        <f t="shared" si="91"/>
        <v>0</v>
      </c>
      <c r="GUH174" s="132">
        <f t="shared" si="91"/>
        <v>0</v>
      </c>
      <c r="GUI174" s="132">
        <f t="shared" si="91"/>
        <v>0</v>
      </c>
      <c r="GUJ174" s="132">
        <f t="shared" si="91"/>
        <v>0</v>
      </c>
      <c r="GUK174" s="132">
        <f t="shared" si="91"/>
        <v>0</v>
      </c>
      <c r="GUL174" s="132">
        <f t="shared" si="91"/>
        <v>0</v>
      </c>
      <c r="GUM174" s="132">
        <f t="shared" si="91"/>
        <v>0</v>
      </c>
      <c r="GUN174" s="132">
        <f t="shared" si="91"/>
        <v>0</v>
      </c>
      <c r="GUO174" s="132">
        <f t="shared" si="91"/>
        <v>0</v>
      </c>
      <c r="GUP174" s="132">
        <f t="shared" si="91"/>
        <v>0</v>
      </c>
      <c r="GUQ174" s="132">
        <f t="shared" si="91"/>
        <v>0</v>
      </c>
      <c r="GUR174" s="132">
        <f t="shared" si="91"/>
        <v>0</v>
      </c>
      <c r="GUS174" s="132">
        <f t="shared" si="91"/>
        <v>0</v>
      </c>
      <c r="GUT174" s="132">
        <f t="shared" si="91"/>
        <v>0</v>
      </c>
      <c r="GUU174" s="132">
        <f t="shared" si="91"/>
        <v>0</v>
      </c>
      <c r="GUV174" s="132">
        <f t="shared" si="91"/>
        <v>0</v>
      </c>
      <c r="GUW174" s="132">
        <f t="shared" si="91"/>
        <v>0</v>
      </c>
      <c r="GUX174" s="132">
        <f t="shared" si="91"/>
        <v>0</v>
      </c>
      <c r="GUY174" s="132">
        <f t="shared" si="91"/>
        <v>0</v>
      </c>
      <c r="GUZ174" s="132">
        <f t="shared" si="91"/>
        <v>0</v>
      </c>
      <c r="GVA174" s="132">
        <f t="shared" si="91"/>
        <v>0</v>
      </c>
      <c r="GVB174" s="132">
        <f t="shared" si="91"/>
        <v>0</v>
      </c>
      <c r="GVC174" s="132">
        <f t="shared" si="91"/>
        <v>0</v>
      </c>
      <c r="GVD174" s="132">
        <f t="shared" si="91"/>
        <v>0</v>
      </c>
      <c r="GVE174" s="132">
        <f t="shared" si="91"/>
        <v>0</v>
      </c>
      <c r="GVF174" s="132">
        <f t="shared" si="91"/>
        <v>0</v>
      </c>
      <c r="GVG174" s="132">
        <f t="shared" si="91"/>
        <v>0</v>
      </c>
      <c r="GVH174" s="132">
        <f t="shared" si="91"/>
        <v>0</v>
      </c>
      <c r="GVI174" s="132">
        <f t="shared" si="91"/>
        <v>0</v>
      </c>
      <c r="GVJ174" s="132">
        <f t="shared" si="91"/>
        <v>0</v>
      </c>
      <c r="GVK174" s="132">
        <f t="shared" si="91"/>
        <v>0</v>
      </c>
      <c r="GVL174" s="132">
        <f t="shared" si="91"/>
        <v>0</v>
      </c>
      <c r="GVM174" s="132">
        <f t="shared" si="91"/>
        <v>0</v>
      </c>
      <c r="GVN174" s="132">
        <f t="shared" si="91"/>
        <v>0</v>
      </c>
      <c r="GVO174" s="132">
        <f t="shared" si="91"/>
        <v>0</v>
      </c>
      <c r="GVP174" s="132">
        <f t="shared" si="91"/>
        <v>0</v>
      </c>
      <c r="GVQ174" s="132">
        <f t="shared" si="91"/>
        <v>0</v>
      </c>
      <c r="GVR174" s="132">
        <f t="shared" si="91"/>
        <v>0</v>
      </c>
      <c r="GVS174" s="132">
        <f t="shared" si="91"/>
        <v>0</v>
      </c>
      <c r="GVT174" s="132">
        <f t="shared" si="91"/>
        <v>0</v>
      </c>
      <c r="GVU174" s="132">
        <f t="shared" si="91"/>
        <v>0</v>
      </c>
      <c r="GVV174" s="132">
        <f t="shared" si="91"/>
        <v>0</v>
      </c>
      <c r="GVW174" s="132">
        <f t="shared" si="91"/>
        <v>0</v>
      </c>
      <c r="GVX174" s="132">
        <f t="shared" si="91"/>
        <v>0</v>
      </c>
      <c r="GVY174" s="132">
        <f t="shared" si="91"/>
        <v>0</v>
      </c>
      <c r="GVZ174" s="132">
        <f t="shared" si="91"/>
        <v>0</v>
      </c>
      <c r="GWA174" s="132">
        <f t="shared" si="91"/>
        <v>0</v>
      </c>
      <c r="GWB174" s="132">
        <f t="shared" si="91"/>
        <v>0</v>
      </c>
      <c r="GWC174" s="132">
        <f t="shared" si="91"/>
        <v>0</v>
      </c>
      <c r="GWD174" s="132">
        <f t="shared" si="91"/>
        <v>0</v>
      </c>
      <c r="GWE174" s="132">
        <f t="shared" si="91"/>
        <v>0</v>
      </c>
      <c r="GWF174" s="132">
        <f t="shared" si="91"/>
        <v>0</v>
      </c>
      <c r="GWG174" s="132">
        <f t="shared" si="91"/>
        <v>0</v>
      </c>
      <c r="GWH174" s="132">
        <f t="shared" ref="GWH174:GYS174" si="92">SUBTOTAL(9,GWH64:GWH65)</f>
        <v>0</v>
      </c>
      <c r="GWI174" s="132">
        <f t="shared" si="92"/>
        <v>0</v>
      </c>
      <c r="GWJ174" s="132">
        <f t="shared" si="92"/>
        <v>0</v>
      </c>
      <c r="GWK174" s="132">
        <f t="shared" si="92"/>
        <v>0</v>
      </c>
      <c r="GWL174" s="132">
        <f t="shared" si="92"/>
        <v>0</v>
      </c>
      <c r="GWM174" s="132">
        <f t="shared" si="92"/>
        <v>0</v>
      </c>
      <c r="GWN174" s="132">
        <f t="shared" si="92"/>
        <v>0</v>
      </c>
      <c r="GWO174" s="132">
        <f t="shared" si="92"/>
        <v>0</v>
      </c>
      <c r="GWP174" s="132">
        <f t="shared" si="92"/>
        <v>0</v>
      </c>
      <c r="GWQ174" s="132">
        <f t="shared" si="92"/>
        <v>0</v>
      </c>
      <c r="GWR174" s="132">
        <f t="shared" si="92"/>
        <v>0</v>
      </c>
      <c r="GWS174" s="132">
        <f t="shared" si="92"/>
        <v>0</v>
      </c>
      <c r="GWT174" s="132">
        <f t="shared" si="92"/>
        <v>0</v>
      </c>
      <c r="GWU174" s="132">
        <f t="shared" si="92"/>
        <v>0</v>
      </c>
      <c r="GWV174" s="132">
        <f t="shared" si="92"/>
        <v>0</v>
      </c>
      <c r="GWW174" s="132">
        <f t="shared" si="92"/>
        <v>0</v>
      </c>
      <c r="GWX174" s="132">
        <f t="shared" si="92"/>
        <v>0</v>
      </c>
      <c r="GWY174" s="132">
        <f t="shared" si="92"/>
        <v>0</v>
      </c>
      <c r="GWZ174" s="132">
        <f t="shared" si="92"/>
        <v>0</v>
      </c>
      <c r="GXA174" s="132">
        <f t="shared" si="92"/>
        <v>0</v>
      </c>
      <c r="GXB174" s="132">
        <f t="shared" si="92"/>
        <v>0</v>
      </c>
      <c r="GXC174" s="132">
        <f t="shared" si="92"/>
        <v>0</v>
      </c>
      <c r="GXD174" s="132">
        <f t="shared" si="92"/>
        <v>0</v>
      </c>
      <c r="GXE174" s="132">
        <f t="shared" si="92"/>
        <v>0</v>
      </c>
      <c r="GXF174" s="132">
        <f t="shared" si="92"/>
        <v>0</v>
      </c>
      <c r="GXG174" s="132">
        <f t="shared" si="92"/>
        <v>0</v>
      </c>
      <c r="GXH174" s="132">
        <f t="shared" si="92"/>
        <v>0</v>
      </c>
      <c r="GXI174" s="132">
        <f t="shared" si="92"/>
        <v>0</v>
      </c>
      <c r="GXJ174" s="132">
        <f t="shared" si="92"/>
        <v>0</v>
      </c>
      <c r="GXK174" s="132">
        <f t="shared" si="92"/>
        <v>0</v>
      </c>
      <c r="GXL174" s="132">
        <f t="shared" si="92"/>
        <v>0</v>
      </c>
      <c r="GXM174" s="132">
        <f t="shared" si="92"/>
        <v>0</v>
      </c>
      <c r="GXN174" s="132">
        <f t="shared" si="92"/>
        <v>0</v>
      </c>
      <c r="GXO174" s="132">
        <f t="shared" si="92"/>
        <v>0</v>
      </c>
      <c r="GXP174" s="132">
        <f t="shared" si="92"/>
        <v>0</v>
      </c>
      <c r="GXQ174" s="132">
        <f t="shared" si="92"/>
        <v>0</v>
      </c>
      <c r="GXR174" s="132">
        <f t="shared" si="92"/>
        <v>0</v>
      </c>
      <c r="GXS174" s="132">
        <f t="shared" si="92"/>
        <v>0</v>
      </c>
      <c r="GXT174" s="132">
        <f t="shared" si="92"/>
        <v>0</v>
      </c>
      <c r="GXU174" s="132">
        <f t="shared" si="92"/>
        <v>0</v>
      </c>
      <c r="GXV174" s="132">
        <f t="shared" si="92"/>
        <v>0</v>
      </c>
      <c r="GXW174" s="132">
        <f t="shared" si="92"/>
        <v>0</v>
      </c>
      <c r="GXX174" s="132">
        <f t="shared" si="92"/>
        <v>0</v>
      </c>
      <c r="GXY174" s="132">
        <f t="shared" si="92"/>
        <v>0</v>
      </c>
      <c r="GXZ174" s="132">
        <f t="shared" si="92"/>
        <v>0</v>
      </c>
      <c r="GYA174" s="132">
        <f t="shared" si="92"/>
        <v>0</v>
      </c>
      <c r="GYB174" s="132">
        <f t="shared" si="92"/>
        <v>0</v>
      </c>
      <c r="GYC174" s="132">
        <f t="shared" si="92"/>
        <v>0</v>
      </c>
      <c r="GYD174" s="132">
        <f t="shared" si="92"/>
        <v>0</v>
      </c>
      <c r="GYE174" s="132">
        <f t="shared" si="92"/>
        <v>0</v>
      </c>
      <c r="GYF174" s="132">
        <f t="shared" si="92"/>
        <v>0</v>
      </c>
      <c r="GYG174" s="132">
        <f t="shared" si="92"/>
        <v>0</v>
      </c>
      <c r="GYH174" s="132">
        <f t="shared" si="92"/>
        <v>0</v>
      </c>
      <c r="GYI174" s="132">
        <f t="shared" si="92"/>
        <v>0</v>
      </c>
      <c r="GYJ174" s="132">
        <f t="shared" si="92"/>
        <v>0</v>
      </c>
      <c r="GYK174" s="132">
        <f t="shared" si="92"/>
        <v>0</v>
      </c>
      <c r="GYL174" s="132">
        <f t="shared" si="92"/>
        <v>0</v>
      </c>
      <c r="GYM174" s="132">
        <f t="shared" si="92"/>
        <v>0</v>
      </c>
      <c r="GYN174" s="132">
        <f t="shared" si="92"/>
        <v>0</v>
      </c>
      <c r="GYO174" s="132">
        <f t="shared" si="92"/>
        <v>0</v>
      </c>
      <c r="GYP174" s="132">
        <f t="shared" si="92"/>
        <v>0</v>
      </c>
      <c r="GYQ174" s="132">
        <f t="shared" si="92"/>
        <v>0</v>
      </c>
      <c r="GYR174" s="132">
        <f t="shared" si="92"/>
        <v>0</v>
      </c>
      <c r="GYS174" s="132">
        <f t="shared" si="92"/>
        <v>0</v>
      </c>
      <c r="GYT174" s="132">
        <f t="shared" ref="GYT174:HBE174" si="93">SUBTOTAL(9,GYT64:GYT65)</f>
        <v>0</v>
      </c>
      <c r="GYU174" s="132">
        <f t="shared" si="93"/>
        <v>0</v>
      </c>
      <c r="GYV174" s="132">
        <f t="shared" si="93"/>
        <v>0</v>
      </c>
      <c r="GYW174" s="132">
        <f t="shared" si="93"/>
        <v>0</v>
      </c>
      <c r="GYX174" s="132">
        <f t="shared" si="93"/>
        <v>0</v>
      </c>
      <c r="GYY174" s="132">
        <f t="shared" si="93"/>
        <v>0</v>
      </c>
      <c r="GYZ174" s="132">
        <f t="shared" si="93"/>
        <v>0</v>
      </c>
      <c r="GZA174" s="132">
        <f t="shared" si="93"/>
        <v>0</v>
      </c>
      <c r="GZB174" s="132">
        <f t="shared" si="93"/>
        <v>0</v>
      </c>
      <c r="GZC174" s="132">
        <f t="shared" si="93"/>
        <v>0</v>
      </c>
      <c r="GZD174" s="132">
        <f t="shared" si="93"/>
        <v>0</v>
      </c>
      <c r="GZE174" s="132">
        <f t="shared" si="93"/>
        <v>0</v>
      </c>
      <c r="GZF174" s="132">
        <f t="shared" si="93"/>
        <v>0</v>
      </c>
      <c r="GZG174" s="132">
        <f t="shared" si="93"/>
        <v>0</v>
      </c>
      <c r="GZH174" s="132">
        <f t="shared" si="93"/>
        <v>0</v>
      </c>
      <c r="GZI174" s="132">
        <f t="shared" si="93"/>
        <v>0</v>
      </c>
      <c r="GZJ174" s="132">
        <f t="shared" si="93"/>
        <v>0</v>
      </c>
      <c r="GZK174" s="132">
        <f t="shared" si="93"/>
        <v>0</v>
      </c>
      <c r="GZL174" s="132">
        <f t="shared" si="93"/>
        <v>0</v>
      </c>
      <c r="GZM174" s="132">
        <f t="shared" si="93"/>
        <v>0</v>
      </c>
      <c r="GZN174" s="132">
        <f t="shared" si="93"/>
        <v>0</v>
      </c>
      <c r="GZO174" s="132">
        <f t="shared" si="93"/>
        <v>0</v>
      </c>
      <c r="GZP174" s="132">
        <f t="shared" si="93"/>
        <v>0</v>
      </c>
      <c r="GZQ174" s="132">
        <f t="shared" si="93"/>
        <v>0</v>
      </c>
      <c r="GZR174" s="132">
        <f t="shared" si="93"/>
        <v>0</v>
      </c>
      <c r="GZS174" s="132">
        <f t="shared" si="93"/>
        <v>0</v>
      </c>
      <c r="GZT174" s="132">
        <f t="shared" si="93"/>
        <v>0</v>
      </c>
      <c r="GZU174" s="132">
        <f t="shared" si="93"/>
        <v>0</v>
      </c>
      <c r="GZV174" s="132">
        <f t="shared" si="93"/>
        <v>0</v>
      </c>
      <c r="GZW174" s="132">
        <f t="shared" si="93"/>
        <v>0</v>
      </c>
      <c r="GZX174" s="132">
        <f t="shared" si="93"/>
        <v>0</v>
      </c>
      <c r="GZY174" s="132">
        <f t="shared" si="93"/>
        <v>0</v>
      </c>
      <c r="GZZ174" s="132">
        <f t="shared" si="93"/>
        <v>0</v>
      </c>
      <c r="HAA174" s="132">
        <f t="shared" si="93"/>
        <v>0</v>
      </c>
      <c r="HAB174" s="132">
        <f t="shared" si="93"/>
        <v>0</v>
      </c>
      <c r="HAC174" s="132">
        <f t="shared" si="93"/>
        <v>0</v>
      </c>
      <c r="HAD174" s="132">
        <f t="shared" si="93"/>
        <v>0</v>
      </c>
      <c r="HAE174" s="132">
        <f t="shared" si="93"/>
        <v>0</v>
      </c>
      <c r="HAF174" s="132">
        <f t="shared" si="93"/>
        <v>0</v>
      </c>
      <c r="HAG174" s="132">
        <f t="shared" si="93"/>
        <v>0</v>
      </c>
      <c r="HAH174" s="132">
        <f t="shared" si="93"/>
        <v>0</v>
      </c>
      <c r="HAI174" s="132">
        <f t="shared" si="93"/>
        <v>0</v>
      </c>
      <c r="HAJ174" s="132">
        <f t="shared" si="93"/>
        <v>0</v>
      </c>
      <c r="HAK174" s="132">
        <f t="shared" si="93"/>
        <v>0</v>
      </c>
      <c r="HAL174" s="132">
        <f t="shared" si="93"/>
        <v>0</v>
      </c>
      <c r="HAM174" s="132">
        <f t="shared" si="93"/>
        <v>0</v>
      </c>
      <c r="HAN174" s="132">
        <f t="shared" si="93"/>
        <v>0</v>
      </c>
      <c r="HAO174" s="132">
        <f t="shared" si="93"/>
        <v>0</v>
      </c>
      <c r="HAP174" s="132">
        <f t="shared" si="93"/>
        <v>0</v>
      </c>
      <c r="HAQ174" s="132">
        <f t="shared" si="93"/>
        <v>0</v>
      </c>
      <c r="HAR174" s="132">
        <f t="shared" si="93"/>
        <v>0</v>
      </c>
      <c r="HAS174" s="132">
        <f t="shared" si="93"/>
        <v>0</v>
      </c>
      <c r="HAT174" s="132">
        <f t="shared" si="93"/>
        <v>0</v>
      </c>
      <c r="HAU174" s="132">
        <f t="shared" si="93"/>
        <v>0</v>
      </c>
      <c r="HAV174" s="132">
        <f t="shared" si="93"/>
        <v>0</v>
      </c>
      <c r="HAW174" s="132">
        <f t="shared" si="93"/>
        <v>0</v>
      </c>
      <c r="HAX174" s="132">
        <f t="shared" si="93"/>
        <v>0</v>
      </c>
      <c r="HAY174" s="132">
        <f t="shared" si="93"/>
        <v>0</v>
      </c>
      <c r="HAZ174" s="132">
        <f t="shared" si="93"/>
        <v>0</v>
      </c>
      <c r="HBA174" s="132">
        <f t="shared" si="93"/>
        <v>0</v>
      </c>
      <c r="HBB174" s="132">
        <f t="shared" si="93"/>
        <v>0</v>
      </c>
      <c r="HBC174" s="132">
        <f t="shared" si="93"/>
        <v>0</v>
      </c>
      <c r="HBD174" s="132">
        <f t="shared" si="93"/>
        <v>0</v>
      </c>
      <c r="HBE174" s="132">
        <f t="shared" si="93"/>
        <v>0</v>
      </c>
      <c r="HBF174" s="132">
        <f t="shared" ref="HBF174:HDQ174" si="94">SUBTOTAL(9,HBF64:HBF65)</f>
        <v>0</v>
      </c>
      <c r="HBG174" s="132">
        <f t="shared" si="94"/>
        <v>0</v>
      </c>
      <c r="HBH174" s="132">
        <f t="shared" si="94"/>
        <v>0</v>
      </c>
      <c r="HBI174" s="132">
        <f t="shared" si="94"/>
        <v>0</v>
      </c>
      <c r="HBJ174" s="132">
        <f t="shared" si="94"/>
        <v>0</v>
      </c>
      <c r="HBK174" s="132">
        <f t="shared" si="94"/>
        <v>0</v>
      </c>
      <c r="HBL174" s="132">
        <f t="shared" si="94"/>
        <v>0</v>
      </c>
      <c r="HBM174" s="132">
        <f t="shared" si="94"/>
        <v>0</v>
      </c>
      <c r="HBN174" s="132">
        <f t="shared" si="94"/>
        <v>0</v>
      </c>
      <c r="HBO174" s="132">
        <f t="shared" si="94"/>
        <v>0</v>
      </c>
      <c r="HBP174" s="132">
        <f t="shared" si="94"/>
        <v>0</v>
      </c>
      <c r="HBQ174" s="132">
        <f t="shared" si="94"/>
        <v>0</v>
      </c>
      <c r="HBR174" s="132">
        <f t="shared" si="94"/>
        <v>0</v>
      </c>
      <c r="HBS174" s="132">
        <f t="shared" si="94"/>
        <v>0</v>
      </c>
      <c r="HBT174" s="132">
        <f t="shared" si="94"/>
        <v>0</v>
      </c>
      <c r="HBU174" s="132">
        <f t="shared" si="94"/>
        <v>0</v>
      </c>
      <c r="HBV174" s="132">
        <f t="shared" si="94"/>
        <v>0</v>
      </c>
      <c r="HBW174" s="132">
        <f t="shared" si="94"/>
        <v>0</v>
      </c>
      <c r="HBX174" s="132">
        <f t="shared" si="94"/>
        <v>0</v>
      </c>
      <c r="HBY174" s="132">
        <f t="shared" si="94"/>
        <v>0</v>
      </c>
      <c r="HBZ174" s="132">
        <f t="shared" si="94"/>
        <v>0</v>
      </c>
      <c r="HCA174" s="132">
        <f t="shared" si="94"/>
        <v>0</v>
      </c>
      <c r="HCB174" s="132">
        <f t="shared" si="94"/>
        <v>0</v>
      </c>
      <c r="HCC174" s="132">
        <f t="shared" si="94"/>
        <v>0</v>
      </c>
      <c r="HCD174" s="132">
        <f t="shared" si="94"/>
        <v>0</v>
      </c>
      <c r="HCE174" s="132">
        <f t="shared" si="94"/>
        <v>0</v>
      </c>
      <c r="HCF174" s="132">
        <f t="shared" si="94"/>
        <v>0</v>
      </c>
      <c r="HCG174" s="132">
        <f t="shared" si="94"/>
        <v>0</v>
      </c>
      <c r="HCH174" s="132">
        <f t="shared" si="94"/>
        <v>0</v>
      </c>
      <c r="HCI174" s="132">
        <f t="shared" si="94"/>
        <v>0</v>
      </c>
      <c r="HCJ174" s="132">
        <f t="shared" si="94"/>
        <v>0</v>
      </c>
      <c r="HCK174" s="132">
        <f t="shared" si="94"/>
        <v>0</v>
      </c>
      <c r="HCL174" s="132">
        <f t="shared" si="94"/>
        <v>0</v>
      </c>
      <c r="HCM174" s="132">
        <f t="shared" si="94"/>
        <v>0</v>
      </c>
      <c r="HCN174" s="132">
        <f t="shared" si="94"/>
        <v>0</v>
      </c>
      <c r="HCO174" s="132">
        <f t="shared" si="94"/>
        <v>0</v>
      </c>
      <c r="HCP174" s="132">
        <f t="shared" si="94"/>
        <v>0</v>
      </c>
      <c r="HCQ174" s="132">
        <f t="shared" si="94"/>
        <v>0</v>
      </c>
      <c r="HCR174" s="132">
        <f t="shared" si="94"/>
        <v>0</v>
      </c>
      <c r="HCS174" s="132">
        <f t="shared" si="94"/>
        <v>0</v>
      </c>
      <c r="HCT174" s="132">
        <f t="shared" si="94"/>
        <v>0</v>
      </c>
      <c r="HCU174" s="132">
        <f t="shared" si="94"/>
        <v>0</v>
      </c>
      <c r="HCV174" s="132">
        <f t="shared" si="94"/>
        <v>0</v>
      </c>
      <c r="HCW174" s="132">
        <f t="shared" si="94"/>
        <v>0</v>
      </c>
      <c r="HCX174" s="132">
        <f t="shared" si="94"/>
        <v>0</v>
      </c>
      <c r="HCY174" s="132">
        <f t="shared" si="94"/>
        <v>0</v>
      </c>
      <c r="HCZ174" s="132">
        <f t="shared" si="94"/>
        <v>0</v>
      </c>
      <c r="HDA174" s="132">
        <f t="shared" si="94"/>
        <v>0</v>
      </c>
      <c r="HDB174" s="132">
        <f t="shared" si="94"/>
        <v>0</v>
      </c>
      <c r="HDC174" s="132">
        <f t="shared" si="94"/>
        <v>0</v>
      </c>
      <c r="HDD174" s="132">
        <f t="shared" si="94"/>
        <v>0</v>
      </c>
      <c r="HDE174" s="132">
        <f t="shared" si="94"/>
        <v>0</v>
      </c>
      <c r="HDF174" s="132">
        <f t="shared" si="94"/>
        <v>0</v>
      </c>
      <c r="HDG174" s="132">
        <f t="shared" si="94"/>
        <v>0</v>
      </c>
      <c r="HDH174" s="132">
        <f t="shared" si="94"/>
        <v>0</v>
      </c>
      <c r="HDI174" s="132">
        <f t="shared" si="94"/>
        <v>0</v>
      </c>
      <c r="HDJ174" s="132">
        <f t="shared" si="94"/>
        <v>0</v>
      </c>
      <c r="HDK174" s="132">
        <f t="shared" si="94"/>
        <v>0</v>
      </c>
      <c r="HDL174" s="132">
        <f t="shared" si="94"/>
        <v>0</v>
      </c>
      <c r="HDM174" s="132">
        <f t="shared" si="94"/>
        <v>0</v>
      </c>
      <c r="HDN174" s="132">
        <f t="shared" si="94"/>
        <v>0</v>
      </c>
      <c r="HDO174" s="132">
        <f t="shared" si="94"/>
        <v>0</v>
      </c>
      <c r="HDP174" s="132">
        <f t="shared" si="94"/>
        <v>0</v>
      </c>
      <c r="HDQ174" s="132">
        <f t="shared" si="94"/>
        <v>0</v>
      </c>
      <c r="HDR174" s="132">
        <f t="shared" ref="HDR174:HGC174" si="95">SUBTOTAL(9,HDR64:HDR65)</f>
        <v>0</v>
      </c>
      <c r="HDS174" s="132">
        <f t="shared" si="95"/>
        <v>0</v>
      </c>
      <c r="HDT174" s="132">
        <f t="shared" si="95"/>
        <v>0</v>
      </c>
      <c r="HDU174" s="132">
        <f t="shared" si="95"/>
        <v>0</v>
      </c>
      <c r="HDV174" s="132">
        <f t="shared" si="95"/>
        <v>0</v>
      </c>
      <c r="HDW174" s="132">
        <f t="shared" si="95"/>
        <v>0</v>
      </c>
      <c r="HDX174" s="132">
        <f t="shared" si="95"/>
        <v>0</v>
      </c>
      <c r="HDY174" s="132">
        <f t="shared" si="95"/>
        <v>0</v>
      </c>
      <c r="HDZ174" s="132">
        <f t="shared" si="95"/>
        <v>0</v>
      </c>
      <c r="HEA174" s="132">
        <f t="shared" si="95"/>
        <v>0</v>
      </c>
      <c r="HEB174" s="132">
        <f t="shared" si="95"/>
        <v>0</v>
      </c>
      <c r="HEC174" s="132">
        <f t="shared" si="95"/>
        <v>0</v>
      </c>
      <c r="HED174" s="132">
        <f t="shared" si="95"/>
        <v>0</v>
      </c>
      <c r="HEE174" s="132">
        <f t="shared" si="95"/>
        <v>0</v>
      </c>
      <c r="HEF174" s="132">
        <f t="shared" si="95"/>
        <v>0</v>
      </c>
      <c r="HEG174" s="132">
        <f t="shared" si="95"/>
        <v>0</v>
      </c>
      <c r="HEH174" s="132">
        <f t="shared" si="95"/>
        <v>0</v>
      </c>
      <c r="HEI174" s="132">
        <f t="shared" si="95"/>
        <v>0</v>
      </c>
      <c r="HEJ174" s="132">
        <f t="shared" si="95"/>
        <v>0</v>
      </c>
      <c r="HEK174" s="132">
        <f t="shared" si="95"/>
        <v>0</v>
      </c>
      <c r="HEL174" s="132">
        <f t="shared" si="95"/>
        <v>0</v>
      </c>
      <c r="HEM174" s="132">
        <f t="shared" si="95"/>
        <v>0</v>
      </c>
      <c r="HEN174" s="132">
        <f t="shared" si="95"/>
        <v>0</v>
      </c>
      <c r="HEO174" s="132">
        <f t="shared" si="95"/>
        <v>0</v>
      </c>
      <c r="HEP174" s="132">
        <f t="shared" si="95"/>
        <v>0</v>
      </c>
      <c r="HEQ174" s="132">
        <f t="shared" si="95"/>
        <v>0</v>
      </c>
      <c r="HER174" s="132">
        <f t="shared" si="95"/>
        <v>0</v>
      </c>
      <c r="HES174" s="132">
        <f t="shared" si="95"/>
        <v>0</v>
      </c>
      <c r="HET174" s="132">
        <f t="shared" si="95"/>
        <v>0</v>
      </c>
      <c r="HEU174" s="132">
        <f t="shared" si="95"/>
        <v>0</v>
      </c>
      <c r="HEV174" s="132">
        <f t="shared" si="95"/>
        <v>0</v>
      </c>
      <c r="HEW174" s="132">
        <f t="shared" si="95"/>
        <v>0</v>
      </c>
      <c r="HEX174" s="132">
        <f t="shared" si="95"/>
        <v>0</v>
      </c>
      <c r="HEY174" s="132">
        <f t="shared" si="95"/>
        <v>0</v>
      </c>
      <c r="HEZ174" s="132">
        <f t="shared" si="95"/>
        <v>0</v>
      </c>
      <c r="HFA174" s="132">
        <f t="shared" si="95"/>
        <v>0</v>
      </c>
      <c r="HFB174" s="132">
        <f t="shared" si="95"/>
        <v>0</v>
      </c>
      <c r="HFC174" s="132">
        <f t="shared" si="95"/>
        <v>0</v>
      </c>
      <c r="HFD174" s="132">
        <f t="shared" si="95"/>
        <v>0</v>
      </c>
      <c r="HFE174" s="132">
        <f t="shared" si="95"/>
        <v>0</v>
      </c>
      <c r="HFF174" s="132">
        <f t="shared" si="95"/>
        <v>0</v>
      </c>
      <c r="HFG174" s="132">
        <f t="shared" si="95"/>
        <v>0</v>
      </c>
      <c r="HFH174" s="132">
        <f t="shared" si="95"/>
        <v>0</v>
      </c>
      <c r="HFI174" s="132">
        <f t="shared" si="95"/>
        <v>0</v>
      </c>
      <c r="HFJ174" s="132">
        <f t="shared" si="95"/>
        <v>0</v>
      </c>
      <c r="HFK174" s="132">
        <f t="shared" si="95"/>
        <v>0</v>
      </c>
      <c r="HFL174" s="132">
        <f t="shared" si="95"/>
        <v>0</v>
      </c>
      <c r="HFM174" s="132">
        <f t="shared" si="95"/>
        <v>0</v>
      </c>
      <c r="HFN174" s="132">
        <f t="shared" si="95"/>
        <v>0</v>
      </c>
      <c r="HFO174" s="132">
        <f t="shared" si="95"/>
        <v>0</v>
      </c>
      <c r="HFP174" s="132">
        <f t="shared" si="95"/>
        <v>0</v>
      </c>
      <c r="HFQ174" s="132">
        <f t="shared" si="95"/>
        <v>0</v>
      </c>
      <c r="HFR174" s="132">
        <f t="shared" si="95"/>
        <v>0</v>
      </c>
      <c r="HFS174" s="132">
        <f t="shared" si="95"/>
        <v>0</v>
      </c>
      <c r="HFT174" s="132">
        <f t="shared" si="95"/>
        <v>0</v>
      </c>
      <c r="HFU174" s="132">
        <f t="shared" si="95"/>
        <v>0</v>
      </c>
      <c r="HFV174" s="132">
        <f t="shared" si="95"/>
        <v>0</v>
      </c>
      <c r="HFW174" s="132">
        <f t="shared" si="95"/>
        <v>0</v>
      </c>
      <c r="HFX174" s="132">
        <f t="shared" si="95"/>
        <v>0</v>
      </c>
      <c r="HFY174" s="132">
        <f t="shared" si="95"/>
        <v>0</v>
      </c>
      <c r="HFZ174" s="132">
        <f t="shared" si="95"/>
        <v>0</v>
      </c>
      <c r="HGA174" s="132">
        <f t="shared" si="95"/>
        <v>0</v>
      </c>
      <c r="HGB174" s="132">
        <f t="shared" si="95"/>
        <v>0</v>
      </c>
      <c r="HGC174" s="132">
        <f t="shared" si="95"/>
        <v>0</v>
      </c>
      <c r="HGD174" s="132">
        <f t="shared" ref="HGD174:HIO174" si="96">SUBTOTAL(9,HGD64:HGD65)</f>
        <v>0</v>
      </c>
      <c r="HGE174" s="132">
        <f t="shared" si="96"/>
        <v>0</v>
      </c>
      <c r="HGF174" s="132">
        <f t="shared" si="96"/>
        <v>0</v>
      </c>
      <c r="HGG174" s="132">
        <f t="shared" si="96"/>
        <v>0</v>
      </c>
      <c r="HGH174" s="132">
        <f t="shared" si="96"/>
        <v>0</v>
      </c>
      <c r="HGI174" s="132">
        <f t="shared" si="96"/>
        <v>0</v>
      </c>
      <c r="HGJ174" s="132">
        <f t="shared" si="96"/>
        <v>0</v>
      </c>
      <c r="HGK174" s="132">
        <f t="shared" si="96"/>
        <v>0</v>
      </c>
      <c r="HGL174" s="132">
        <f t="shared" si="96"/>
        <v>0</v>
      </c>
      <c r="HGM174" s="132">
        <f t="shared" si="96"/>
        <v>0</v>
      </c>
      <c r="HGN174" s="132">
        <f t="shared" si="96"/>
        <v>0</v>
      </c>
      <c r="HGO174" s="132">
        <f t="shared" si="96"/>
        <v>0</v>
      </c>
      <c r="HGP174" s="132">
        <f t="shared" si="96"/>
        <v>0</v>
      </c>
      <c r="HGQ174" s="132">
        <f t="shared" si="96"/>
        <v>0</v>
      </c>
      <c r="HGR174" s="132">
        <f t="shared" si="96"/>
        <v>0</v>
      </c>
      <c r="HGS174" s="132">
        <f t="shared" si="96"/>
        <v>0</v>
      </c>
      <c r="HGT174" s="132">
        <f t="shared" si="96"/>
        <v>0</v>
      </c>
      <c r="HGU174" s="132">
        <f t="shared" si="96"/>
        <v>0</v>
      </c>
      <c r="HGV174" s="132">
        <f t="shared" si="96"/>
        <v>0</v>
      </c>
      <c r="HGW174" s="132">
        <f t="shared" si="96"/>
        <v>0</v>
      </c>
      <c r="HGX174" s="132">
        <f t="shared" si="96"/>
        <v>0</v>
      </c>
      <c r="HGY174" s="132">
        <f t="shared" si="96"/>
        <v>0</v>
      </c>
      <c r="HGZ174" s="132">
        <f t="shared" si="96"/>
        <v>0</v>
      </c>
      <c r="HHA174" s="132">
        <f t="shared" si="96"/>
        <v>0</v>
      </c>
      <c r="HHB174" s="132">
        <f t="shared" si="96"/>
        <v>0</v>
      </c>
      <c r="HHC174" s="132">
        <f t="shared" si="96"/>
        <v>0</v>
      </c>
      <c r="HHD174" s="132">
        <f t="shared" si="96"/>
        <v>0</v>
      </c>
      <c r="HHE174" s="132">
        <f t="shared" si="96"/>
        <v>0</v>
      </c>
      <c r="HHF174" s="132">
        <f t="shared" si="96"/>
        <v>0</v>
      </c>
      <c r="HHG174" s="132">
        <f t="shared" si="96"/>
        <v>0</v>
      </c>
      <c r="HHH174" s="132">
        <f t="shared" si="96"/>
        <v>0</v>
      </c>
      <c r="HHI174" s="132">
        <f t="shared" si="96"/>
        <v>0</v>
      </c>
      <c r="HHJ174" s="132">
        <f t="shared" si="96"/>
        <v>0</v>
      </c>
      <c r="HHK174" s="132">
        <f t="shared" si="96"/>
        <v>0</v>
      </c>
      <c r="HHL174" s="132">
        <f t="shared" si="96"/>
        <v>0</v>
      </c>
      <c r="HHM174" s="132">
        <f t="shared" si="96"/>
        <v>0</v>
      </c>
      <c r="HHN174" s="132">
        <f t="shared" si="96"/>
        <v>0</v>
      </c>
      <c r="HHO174" s="132">
        <f t="shared" si="96"/>
        <v>0</v>
      </c>
      <c r="HHP174" s="132">
        <f t="shared" si="96"/>
        <v>0</v>
      </c>
      <c r="HHQ174" s="132">
        <f t="shared" si="96"/>
        <v>0</v>
      </c>
      <c r="HHR174" s="132">
        <f t="shared" si="96"/>
        <v>0</v>
      </c>
      <c r="HHS174" s="132">
        <f t="shared" si="96"/>
        <v>0</v>
      </c>
      <c r="HHT174" s="132">
        <f t="shared" si="96"/>
        <v>0</v>
      </c>
      <c r="HHU174" s="132">
        <f t="shared" si="96"/>
        <v>0</v>
      </c>
      <c r="HHV174" s="132">
        <f t="shared" si="96"/>
        <v>0</v>
      </c>
      <c r="HHW174" s="132">
        <f t="shared" si="96"/>
        <v>0</v>
      </c>
      <c r="HHX174" s="132">
        <f t="shared" si="96"/>
        <v>0</v>
      </c>
      <c r="HHY174" s="132">
        <f t="shared" si="96"/>
        <v>0</v>
      </c>
      <c r="HHZ174" s="132">
        <f t="shared" si="96"/>
        <v>0</v>
      </c>
      <c r="HIA174" s="132">
        <f t="shared" si="96"/>
        <v>0</v>
      </c>
      <c r="HIB174" s="132">
        <f t="shared" si="96"/>
        <v>0</v>
      </c>
      <c r="HIC174" s="132">
        <f t="shared" si="96"/>
        <v>0</v>
      </c>
      <c r="HID174" s="132">
        <f t="shared" si="96"/>
        <v>0</v>
      </c>
      <c r="HIE174" s="132">
        <f t="shared" si="96"/>
        <v>0</v>
      </c>
      <c r="HIF174" s="132">
        <f t="shared" si="96"/>
        <v>0</v>
      </c>
      <c r="HIG174" s="132">
        <f t="shared" si="96"/>
        <v>0</v>
      </c>
      <c r="HIH174" s="132">
        <f t="shared" si="96"/>
        <v>0</v>
      </c>
      <c r="HII174" s="132">
        <f t="shared" si="96"/>
        <v>0</v>
      </c>
      <c r="HIJ174" s="132">
        <f t="shared" si="96"/>
        <v>0</v>
      </c>
      <c r="HIK174" s="132">
        <f t="shared" si="96"/>
        <v>0</v>
      </c>
      <c r="HIL174" s="132">
        <f t="shared" si="96"/>
        <v>0</v>
      </c>
      <c r="HIM174" s="132">
        <f t="shared" si="96"/>
        <v>0</v>
      </c>
      <c r="HIN174" s="132">
        <f t="shared" si="96"/>
        <v>0</v>
      </c>
      <c r="HIO174" s="132">
        <f t="shared" si="96"/>
        <v>0</v>
      </c>
      <c r="HIP174" s="132">
        <f t="shared" ref="HIP174:HLA174" si="97">SUBTOTAL(9,HIP64:HIP65)</f>
        <v>0</v>
      </c>
      <c r="HIQ174" s="132">
        <f t="shared" si="97"/>
        <v>0</v>
      </c>
      <c r="HIR174" s="132">
        <f t="shared" si="97"/>
        <v>0</v>
      </c>
      <c r="HIS174" s="132">
        <f t="shared" si="97"/>
        <v>0</v>
      </c>
      <c r="HIT174" s="132">
        <f t="shared" si="97"/>
        <v>0</v>
      </c>
      <c r="HIU174" s="132">
        <f t="shared" si="97"/>
        <v>0</v>
      </c>
      <c r="HIV174" s="132">
        <f t="shared" si="97"/>
        <v>0</v>
      </c>
      <c r="HIW174" s="132">
        <f t="shared" si="97"/>
        <v>0</v>
      </c>
      <c r="HIX174" s="132">
        <f t="shared" si="97"/>
        <v>0</v>
      </c>
      <c r="HIY174" s="132">
        <f t="shared" si="97"/>
        <v>0</v>
      </c>
      <c r="HIZ174" s="132">
        <f t="shared" si="97"/>
        <v>0</v>
      </c>
      <c r="HJA174" s="132">
        <f t="shared" si="97"/>
        <v>0</v>
      </c>
      <c r="HJB174" s="132">
        <f t="shared" si="97"/>
        <v>0</v>
      </c>
      <c r="HJC174" s="132">
        <f t="shared" si="97"/>
        <v>0</v>
      </c>
      <c r="HJD174" s="132">
        <f t="shared" si="97"/>
        <v>0</v>
      </c>
      <c r="HJE174" s="132">
        <f t="shared" si="97"/>
        <v>0</v>
      </c>
      <c r="HJF174" s="132">
        <f t="shared" si="97"/>
        <v>0</v>
      </c>
      <c r="HJG174" s="132">
        <f t="shared" si="97"/>
        <v>0</v>
      </c>
      <c r="HJH174" s="132">
        <f t="shared" si="97"/>
        <v>0</v>
      </c>
      <c r="HJI174" s="132">
        <f t="shared" si="97"/>
        <v>0</v>
      </c>
      <c r="HJJ174" s="132">
        <f t="shared" si="97"/>
        <v>0</v>
      </c>
      <c r="HJK174" s="132">
        <f t="shared" si="97"/>
        <v>0</v>
      </c>
      <c r="HJL174" s="132">
        <f t="shared" si="97"/>
        <v>0</v>
      </c>
      <c r="HJM174" s="132">
        <f t="shared" si="97"/>
        <v>0</v>
      </c>
      <c r="HJN174" s="132">
        <f t="shared" si="97"/>
        <v>0</v>
      </c>
      <c r="HJO174" s="132">
        <f t="shared" si="97"/>
        <v>0</v>
      </c>
      <c r="HJP174" s="132">
        <f t="shared" si="97"/>
        <v>0</v>
      </c>
      <c r="HJQ174" s="132">
        <f t="shared" si="97"/>
        <v>0</v>
      </c>
      <c r="HJR174" s="132">
        <f t="shared" si="97"/>
        <v>0</v>
      </c>
      <c r="HJS174" s="132">
        <f t="shared" si="97"/>
        <v>0</v>
      </c>
      <c r="HJT174" s="132">
        <f t="shared" si="97"/>
        <v>0</v>
      </c>
      <c r="HJU174" s="132">
        <f t="shared" si="97"/>
        <v>0</v>
      </c>
      <c r="HJV174" s="132">
        <f t="shared" si="97"/>
        <v>0</v>
      </c>
      <c r="HJW174" s="132">
        <f t="shared" si="97"/>
        <v>0</v>
      </c>
      <c r="HJX174" s="132">
        <f t="shared" si="97"/>
        <v>0</v>
      </c>
      <c r="HJY174" s="132">
        <f t="shared" si="97"/>
        <v>0</v>
      </c>
      <c r="HJZ174" s="132">
        <f t="shared" si="97"/>
        <v>0</v>
      </c>
      <c r="HKA174" s="132">
        <f t="shared" si="97"/>
        <v>0</v>
      </c>
      <c r="HKB174" s="132">
        <f t="shared" si="97"/>
        <v>0</v>
      </c>
      <c r="HKC174" s="132">
        <f t="shared" si="97"/>
        <v>0</v>
      </c>
      <c r="HKD174" s="132">
        <f t="shared" si="97"/>
        <v>0</v>
      </c>
      <c r="HKE174" s="132">
        <f t="shared" si="97"/>
        <v>0</v>
      </c>
      <c r="HKF174" s="132">
        <f t="shared" si="97"/>
        <v>0</v>
      </c>
      <c r="HKG174" s="132">
        <f t="shared" si="97"/>
        <v>0</v>
      </c>
      <c r="HKH174" s="132">
        <f t="shared" si="97"/>
        <v>0</v>
      </c>
      <c r="HKI174" s="132">
        <f t="shared" si="97"/>
        <v>0</v>
      </c>
      <c r="HKJ174" s="132">
        <f t="shared" si="97"/>
        <v>0</v>
      </c>
      <c r="HKK174" s="132">
        <f t="shared" si="97"/>
        <v>0</v>
      </c>
      <c r="HKL174" s="132">
        <f t="shared" si="97"/>
        <v>0</v>
      </c>
      <c r="HKM174" s="132">
        <f t="shared" si="97"/>
        <v>0</v>
      </c>
      <c r="HKN174" s="132">
        <f t="shared" si="97"/>
        <v>0</v>
      </c>
      <c r="HKO174" s="132">
        <f t="shared" si="97"/>
        <v>0</v>
      </c>
      <c r="HKP174" s="132">
        <f t="shared" si="97"/>
        <v>0</v>
      </c>
      <c r="HKQ174" s="132">
        <f t="shared" si="97"/>
        <v>0</v>
      </c>
      <c r="HKR174" s="132">
        <f t="shared" si="97"/>
        <v>0</v>
      </c>
      <c r="HKS174" s="132">
        <f t="shared" si="97"/>
        <v>0</v>
      </c>
      <c r="HKT174" s="132">
        <f t="shared" si="97"/>
        <v>0</v>
      </c>
      <c r="HKU174" s="132">
        <f t="shared" si="97"/>
        <v>0</v>
      </c>
      <c r="HKV174" s="132">
        <f t="shared" si="97"/>
        <v>0</v>
      </c>
      <c r="HKW174" s="132">
        <f t="shared" si="97"/>
        <v>0</v>
      </c>
      <c r="HKX174" s="132">
        <f t="shared" si="97"/>
        <v>0</v>
      </c>
      <c r="HKY174" s="132">
        <f t="shared" si="97"/>
        <v>0</v>
      </c>
      <c r="HKZ174" s="132">
        <f t="shared" si="97"/>
        <v>0</v>
      </c>
      <c r="HLA174" s="132">
        <f t="shared" si="97"/>
        <v>0</v>
      </c>
      <c r="HLB174" s="132">
        <f t="shared" ref="HLB174:HNM174" si="98">SUBTOTAL(9,HLB64:HLB65)</f>
        <v>0</v>
      </c>
      <c r="HLC174" s="132">
        <f t="shared" si="98"/>
        <v>0</v>
      </c>
      <c r="HLD174" s="132">
        <f t="shared" si="98"/>
        <v>0</v>
      </c>
      <c r="HLE174" s="132">
        <f t="shared" si="98"/>
        <v>0</v>
      </c>
      <c r="HLF174" s="132">
        <f t="shared" si="98"/>
        <v>0</v>
      </c>
      <c r="HLG174" s="132">
        <f t="shared" si="98"/>
        <v>0</v>
      </c>
      <c r="HLH174" s="132">
        <f t="shared" si="98"/>
        <v>0</v>
      </c>
      <c r="HLI174" s="132">
        <f t="shared" si="98"/>
        <v>0</v>
      </c>
      <c r="HLJ174" s="132">
        <f t="shared" si="98"/>
        <v>0</v>
      </c>
      <c r="HLK174" s="132">
        <f t="shared" si="98"/>
        <v>0</v>
      </c>
      <c r="HLL174" s="132">
        <f t="shared" si="98"/>
        <v>0</v>
      </c>
      <c r="HLM174" s="132">
        <f t="shared" si="98"/>
        <v>0</v>
      </c>
      <c r="HLN174" s="132">
        <f t="shared" si="98"/>
        <v>0</v>
      </c>
      <c r="HLO174" s="132">
        <f t="shared" si="98"/>
        <v>0</v>
      </c>
      <c r="HLP174" s="132">
        <f t="shared" si="98"/>
        <v>0</v>
      </c>
      <c r="HLQ174" s="132">
        <f t="shared" si="98"/>
        <v>0</v>
      </c>
      <c r="HLR174" s="132">
        <f t="shared" si="98"/>
        <v>0</v>
      </c>
      <c r="HLS174" s="132">
        <f t="shared" si="98"/>
        <v>0</v>
      </c>
      <c r="HLT174" s="132">
        <f t="shared" si="98"/>
        <v>0</v>
      </c>
      <c r="HLU174" s="132">
        <f t="shared" si="98"/>
        <v>0</v>
      </c>
      <c r="HLV174" s="132">
        <f t="shared" si="98"/>
        <v>0</v>
      </c>
      <c r="HLW174" s="132">
        <f t="shared" si="98"/>
        <v>0</v>
      </c>
      <c r="HLX174" s="132">
        <f t="shared" si="98"/>
        <v>0</v>
      </c>
      <c r="HLY174" s="132">
        <f t="shared" si="98"/>
        <v>0</v>
      </c>
      <c r="HLZ174" s="132">
        <f t="shared" si="98"/>
        <v>0</v>
      </c>
      <c r="HMA174" s="132">
        <f t="shared" si="98"/>
        <v>0</v>
      </c>
      <c r="HMB174" s="132">
        <f t="shared" si="98"/>
        <v>0</v>
      </c>
      <c r="HMC174" s="132">
        <f t="shared" si="98"/>
        <v>0</v>
      </c>
      <c r="HMD174" s="132">
        <f t="shared" si="98"/>
        <v>0</v>
      </c>
      <c r="HME174" s="132">
        <f t="shared" si="98"/>
        <v>0</v>
      </c>
      <c r="HMF174" s="132">
        <f t="shared" si="98"/>
        <v>0</v>
      </c>
      <c r="HMG174" s="132">
        <f t="shared" si="98"/>
        <v>0</v>
      </c>
      <c r="HMH174" s="132">
        <f t="shared" si="98"/>
        <v>0</v>
      </c>
      <c r="HMI174" s="132">
        <f t="shared" si="98"/>
        <v>0</v>
      </c>
      <c r="HMJ174" s="132">
        <f t="shared" si="98"/>
        <v>0</v>
      </c>
      <c r="HMK174" s="132">
        <f t="shared" si="98"/>
        <v>0</v>
      </c>
      <c r="HML174" s="132">
        <f t="shared" si="98"/>
        <v>0</v>
      </c>
      <c r="HMM174" s="132">
        <f t="shared" si="98"/>
        <v>0</v>
      </c>
      <c r="HMN174" s="132">
        <f t="shared" si="98"/>
        <v>0</v>
      </c>
      <c r="HMO174" s="132">
        <f t="shared" si="98"/>
        <v>0</v>
      </c>
      <c r="HMP174" s="132">
        <f t="shared" si="98"/>
        <v>0</v>
      </c>
      <c r="HMQ174" s="132">
        <f t="shared" si="98"/>
        <v>0</v>
      </c>
      <c r="HMR174" s="132">
        <f t="shared" si="98"/>
        <v>0</v>
      </c>
      <c r="HMS174" s="132">
        <f t="shared" si="98"/>
        <v>0</v>
      </c>
      <c r="HMT174" s="132">
        <f t="shared" si="98"/>
        <v>0</v>
      </c>
      <c r="HMU174" s="132">
        <f t="shared" si="98"/>
        <v>0</v>
      </c>
      <c r="HMV174" s="132">
        <f t="shared" si="98"/>
        <v>0</v>
      </c>
      <c r="HMW174" s="132">
        <f t="shared" si="98"/>
        <v>0</v>
      </c>
      <c r="HMX174" s="132">
        <f t="shared" si="98"/>
        <v>0</v>
      </c>
      <c r="HMY174" s="132">
        <f t="shared" si="98"/>
        <v>0</v>
      </c>
      <c r="HMZ174" s="132">
        <f t="shared" si="98"/>
        <v>0</v>
      </c>
      <c r="HNA174" s="132">
        <f t="shared" si="98"/>
        <v>0</v>
      </c>
      <c r="HNB174" s="132">
        <f t="shared" si="98"/>
        <v>0</v>
      </c>
      <c r="HNC174" s="132">
        <f t="shared" si="98"/>
        <v>0</v>
      </c>
      <c r="HND174" s="132">
        <f t="shared" si="98"/>
        <v>0</v>
      </c>
      <c r="HNE174" s="132">
        <f t="shared" si="98"/>
        <v>0</v>
      </c>
      <c r="HNF174" s="132">
        <f t="shared" si="98"/>
        <v>0</v>
      </c>
      <c r="HNG174" s="132">
        <f t="shared" si="98"/>
        <v>0</v>
      </c>
      <c r="HNH174" s="132">
        <f t="shared" si="98"/>
        <v>0</v>
      </c>
      <c r="HNI174" s="132">
        <f t="shared" si="98"/>
        <v>0</v>
      </c>
      <c r="HNJ174" s="132">
        <f t="shared" si="98"/>
        <v>0</v>
      </c>
      <c r="HNK174" s="132">
        <f t="shared" si="98"/>
        <v>0</v>
      </c>
      <c r="HNL174" s="132">
        <f t="shared" si="98"/>
        <v>0</v>
      </c>
      <c r="HNM174" s="132">
        <f t="shared" si="98"/>
        <v>0</v>
      </c>
      <c r="HNN174" s="132">
        <f t="shared" ref="HNN174:HPY174" si="99">SUBTOTAL(9,HNN64:HNN65)</f>
        <v>0</v>
      </c>
      <c r="HNO174" s="132">
        <f t="shared" si="99"/>
        <v>0</v>
      </c>
      <c r="HNP174" s="132">
        <f t="shared" si="99"/>
        <v>0</v>
      </c>
      <c r="HNQ174" s="132">
        <f t="shared" si="99"/>
        <v>0</v>
      </c>
      <c r="HNR174" s="132">
        <f t="shared" si="99"/>
        <v>0</v>
      </c>
      <c r="HNS174" s="132">
        <f t="shared" si="99"/>
        <v>0</v>
      </c>
      <c r="HNT174" s="132">
        <f t="shared" si="99"/>
        <v>0</v>
      </c>
      <c r="HNU174" s="132">
        <f t="shared" si="99"/>
        <v>0</v>
      </c>
      <c r="HNV174" s="132">
        <f t="shared" si="99"/>
        <v>0</v>
      </c>
      <c r="HNW174" s="132">
        <f t="shared" si="99"/>
        <v>0</v>
      </c>
      <c r="HNX174" s="132">
        <f t="shared" si="99"/>
        <v>0</v>
      </c>
      <c r="HNY174" s="132">
        <f t="shared" si="99"/>
        <v>0</v>
      </c>
      <c r="HNZ174" s="132">
        <f t="shared" si="99"/>
        <v>0</v>
      </c>
      <c r="HOA174" s="132">
        <f t="shared" si="99"/>
        <v>0</v>
      </c>
      <c r="HOB174" s="132">
        <f t="shared" si="99"/>
        <v>0</v>
      </c>
      <c r="HOC174" s="132">
        <f t="shared" si="99"/>
        <v>0</v>
      </c>
      <c r="HOD174" s="132">
        <f t="shared" si="99"/>
        <v>0</v>
      </c>
      <c r="HOE174" s="132">
        <f t="shared" si="99"/>
        <v>0</v>
      </c>
      <c r="HOF174" s="132">
        <f t="shared" si="99"/>
        <v>0</v>
      </c>
      <c r="HOG174" s="132">
        <f t="shared" si="99"/>
        <v>0</v>
      </c>
      <c r="HOH174" s="132">
        <f t="shared" si="99"/>
        <v>0</v>
      </c>
      <c r="HOI174" s="132">
        <f t="shared" si="99"/>
        <v>0</v>
      </c>
      <c r="HOJ174" s="132">
        <f t="shared" si="99"/>
        <v>0</v>
      </c>
      <c r="HOK174" s="132">
        <f t="shared" si="99"/>
        <v>0</v>
      </c>
      <c r="HOL174" s="132">
        <f t="shared" si="99"/>
        <v>0</v>
      </c>
      <c r="HOM174" s="132">
        <f t="shared" si="99"/>
        <v>0</v>
      </c>
      <c r="HON174" s="132">
        <f t="shared" si="99"/>
        <v>0</v>
      </c>
      <c r="HOO174" s="132">
        <f t="shared" si="99"/>
        <v>0</v>
      </c>
      <c r="HOP174" s="132">
        <f t="shared" si="99"/>
        <v>0</v>
      </c>
      <c r="HOQ174" s="132">
        <f t="shared" si="99"/>
        <v>0</v>
      </c>
      <c r="HOR174" s="132">
        <f t="shared" si="99"/>
        <v>0</v>
      </c>
      <c r="HOS174" s="132">
        <f t="shared" si="99"/>
        <v>0</v>
      </c>
      <c r="HOT174" s="132">
        <f t="shared" si="99"/>
        <v>0</v>
      </c>
      <c r="HOU174" s="132">
        <f t="shared" si="99"/>
        <v>0</v>
      </c>
      <c r="HOV174" s="132">
        <f t="shared" si="99"/>
        <v>0</v>
      </c>
      <c r="HOW174" s="132">
        <f t="shared" si="99"/>
        <v>0</v>
      </c>
      <c r="HOX174" s="132">
        <f t="shared" si="99"/>
        <v>0</v>
      </c>
      <c r="HOY174" s="132">
        <f t="shared" si="99"/>
        <v>0</v>
      </c>
      <c r="HOZ174" s="132">
        <f t="shared" si="99"/>
        <v>0</v>
      </c>
      <c r="HPA174" s="132">
        <f t="shared" si="99"/>
        <v>0</v>
      </c>
      <c r="HPB174" s="132">
        <f t="shared" si="99"/>
        <v>0</v>
      </c>
      <c r="HPC174" s="132">
        <f t="shared" si="99"/>
        <v>0</v>
      </c>
      <c r="HPD174" s="132">
        <f t="shared" si="99"/>
        <v>0</v>
      </c>
      <c r="HPE174" s="132">
        <f t="shared" si="99"/>
        <v>0</v>
      </c>
      <c r="HPF174" s="132">
        <f t="shared" si="99"/>
        <v>0</v>
      </c>
      <c r="HPG174" s="132">
        <f t="shared" si="99"/>
        <v>0</v>
      </c>
      <c r="HPH174" s="132">
        <f t="shared" si="99"/>
        <v>0</v>
      </c>
      <c r="HPI174" s="132">
        <f t="shared" si="99"/>
        <v>0</v>
      </c>
      <c r="HPJ174" s="132">
        <f t="shared" si="99"/>
        <v>0</v>
      </c>
      <c r="HPK174" s="132">
        <f t="shared" si="99"/>
        <v>0</v>
      </c>
      <c r="HPL174" s="132">
        <f t="shared" si="99"/>
        <v>0</v>
      </c>
      <c r="HPM174" s="132">
        <f t="shared" si="99"/>
        <v>0</v>
      </c>
      <c r="HPN174" s="132">
        <f t="shared" si="99"/>
        <v>0</v>
      </c>
      <c r="HPO174" s="132">
        <f t="shared" si="99"/>
        <v>0</v>
      </c>
      <c r="HPP174" s="132">
        <f t="shared" si="99"/>
        <v>0</v>
      </c>
      <c r="HPQ174" s="132">
        <f t="shared" si="99"/>
        <v>0</v>
      </c>
      <c r="HPR174" s="132">
        <f t="shared" si="99"/>
        <v>0</v>
      </c>
      <c r="HPS174" s="132">
        <f t="shared" si="99"/>
        <v>0</v>
      </c>
      <c r="HPT174" s="132">
        <f t="shared" si="99"/>
        <v>0</v>
      </c>
      <c r="HPU174" s="132">
        <f t="shared" si="99"/>
        <v>0</v>
      </c>
      <c r="HPV174" s="132">
        <f t="shared" si="99"/>
        <v>0</v>
      </c>
      <c r="HPW174" s="132">
        <f t="shared" si="99"/>
        <v>0</v>
      </c>
      <c r="HPX174" s="132">
        <f t="shared" si="99"/>
        <v>0</v>
      </c>
      <c r="HPY174" s="132">
        <f t="shared" si="99"/>
        <v>0</v>
      </c>
      <c r="HPZ174" s="132">
        <f t="shared" ref="HPZ174:HSK174" si="100">SUBTOTAL(9,HPZ64:HPZ65)</f>
        <v>0</v>
      </c>
      <c r="HQA174" s="132">
        <f t="shared" si="100"/>
        <v>0</v>
      </c>
      <c r="HQB174" s="132">
        <f t="shared" si="100"/>
        <v>0</v>
      </c>
      <c r="HQC174" s="132">
        <f t="shared" si="100"/>
        <v>0</v>
      </c>
      <c r="HQD174" s="132">
        <f t="shared" si="100"/>
        <v>0</v>
      </c>
      <c r="HQE174" s="132">
        <f t="shared" si="100"/>
        <v>0</v>
      </c>
      <c r="HQF174" s="132">
        <f t="shared" si="100"/>
        <v>0</v>
      </c>
      <c r="HQG174" s="132">
        <f t="shared" si="100"/>
        <v>0</v>
      </c>
      <c r="HQH174" s="132">
        <f t="shared" si="100"/>
        <v>0</v>
      </c>
      <c r="HQI174" s="132">
        <f t="shared" si="100"/>
        <v>0</v>
      </c>
      <c r="HQJ174" s="132">
        <f t="shared" si="100"/>
        <v>0</v>
      </c>
      <c r="HQK174" s="132">
        <f t="shared" si="100"/>
        <v>0</v>
      </c>
      <c r="HQL174" s="132">
        <f t="shared" si="100"/>
        <v>0</v>
      </c>
      <c r="HQM174" s="132">
        <f t="shared" si="100"/>
        <v>0</v>
      </c>
      <c r="HQN174" s="132">
        <f t="shared" si="100"/>
        <v>0</v>
      </c>
      <c r="HQO174" s="132">
        <f t="shared" si="100"/>
        <v>0</v>
      </c>
      <c r="HQP174" s="132">
        <f t="shared" si="100"/>
        <v>0</v>
      </c>
      <c r="HQQ174" s="132">
        <f t="shared" si="100"/>
        <v>0</v>
      </c>
      <c r="HQR174" s="132">
        <f t="shared" si="100"/>
        <v>0</v>
      </c>
      <c r="HQS174" s="132">
        <f t="shared" si="100"/>
        <v>0</v>
      </c>
      <c r="HQT174" s="132">
        <f t="shared" si="100"/>
        <v>0</v>
      </c>
      <c r="HQU174" s="132">
        <f t="shared" si="100"/>
        <v>0</v>
      </c>
      <c r="HQV174" s="132">
        <f t="shared" si="100"/>
        <v>0</v>
      </c>
      <c r="HQW174" s="132">
        <f t="shared" si="100"/>
        <v>0</v>
      </c>
      <c r="HQX174" s="132">
        <f t="shared" si="100"/>
        <v>0</v>
      </c>
      <c r="HQY174" s="132">
        <f t="shared" si="100"/>
        <v>0</v>
      </c>
      <c r="HQZ174" s="132">
        <f t="shared" si="100"/>
        <v>0</v>
      </c>
      <c r="HRA174" s="132">
        <f t="shared" si="100"/>
        <v>0</v>
      </c>
      <c r="HRB174" s="132">
        <f t="shared" si="100"/>
        <v>0</v>
      </c>
      <c r="HRC174" s="132">
        <f t="shared" si="100"/>
        <v>0</v>
      </c>
      <c r="HRD174" s="132">
        <f t="shared" si="100"/>
        <v>0</v>
      </c>
      <c r="HRE174" s="132">
        <f t="shared" si="100"/>
        <v>0</v>
      </c>
      <c r="HRF174" s="132">
        <f t="shared" si="100"/>
        <v>0</v>
      </c>
      <c r="HRG174" s="132">
        <f t="shared" si="100"/>
        <v>0</v>
      </c>
      <c r="HRH174" s="132">
        <f t="shared" si="100"/>
        <v>0</v>
      </c>
      <c r="HRI174" s="132">
        <f t="shared" si="100"/>
        <v>0</v>
      </c>
      <c r="HRJ174" s="132">
        <f t="shared" si="100"/>
        <v>0</v>
      </c>
      <c r="HRK174" s="132">
        <f t="shared" si="100"/>
        <v>0</v>
      </c>
      <c r="HRL174" s="132">
        <f t="shared" si="100"/>
        <v>0</v>
      </c>
      <c r="HRM174" s="132">
        <f t="shared" si="100"/>
        <v>0</v>
      </c>
      <c r="HRN174" s="132">
        <f t="shared" si="100"/>
        <v>0</v>
      </c>
      <c r="HRO174" s="132">
        <f t="shared" si="100"/>
        <v>0</v>
      </c>
      <c r="HRP174" s="132">
        <f t="shared" si="100"/>
        <v>0</v>
      </c>
      <c r="HRQ174" s="132">
        <f t="shared" si="100"/>
        <v>0</v>
      </c>
      <c r="HRR174" s="132">
        <f t="shared" si="100"/>
        <v>0</v>
      </c>
      <c r="HRS174" s="132">
        <f t="shared" si="100"/>
        <v>0</v>
      </c>
      <c r="HRT174" s="132">
        <f t="shared" si="100"/>
        <v>0</v>
      </c>
      <c r="HRU174" s="132">
        <f t="shared" si="100"/>
        <v>0</v>
      </c>
      <c r="HRV174" s="132">
        <f t="shared" si="100"/>
        <v>0</v>
      </c>
      <c r="HRW174" s="132">
        <f t="shared" si="100"/>
        <v>0</v>
      </c>
      <c r="HRX174" s="132">
        <f t="shared" si="100"/>
        <v>0</v>
      </c>
      <c r="HRY174" s="132">
        <f t="shared" si="100"/>
        <v>0</v>
      </c>
      <c r="HRZ174" s="132">
        <f t="shared" si="100"/>
        <v>0</v>
      </c>
      <c r="HSA174" s="132">
        <f t="shared" si="100"/>
        <v>0</v>
      </c>
      <c r="HSB174" s="132">
        <f t="shared" si="100"/>
        <v>0</v>
      </c>
      <c r="HSC174" s="132">
        <f t="shared" si="100"/>
        <v>0</v>
      </c>
      <c r="HSD174" s="132">
        <f t="shared" si="100"/>
        <v>0</v>
      </c>
      <c r="HSE174" s="132">
        <f t="shared" si="100"/>
        <v>0</v>
      </c>
      <c r="HSF174" s="132">
        <f t="shared" si="100"/>
        <v>0</v>
      </c>
      <c r="HSG174" s="132">
        <f t="shared" si="100"/>
        <v>0</v>
      </c>
      <c r="HSH174" s="132">
        <f t="shared" si="100"/>
        <v>0</v>
      </c>
      <c r="HSI174" s="132">
        <f t="shared" si="100"/>
        <v>0</v>
      </c>
      <c r="HSJ174" s="132">
        <f t="shared" si="100"/>
        <v>0</v>
      </c>
      <c r="HSK174" s="132">
        <f t="shared" si="100"/>
        <v>0</v>
      </c>
      <c r="HSL174" s="132">
        <f t="shared" ref="HSL174:HUW174" si="101">SUBTOTAL(9,HSL64:HSL65)</f>
        <v>0</v>
      </c>
      <c r="HSM174" s="132">
        <f t="shared" si="101"/>
        <v>0</v>
      </c>
      <c r="HSN174" s="132">
        <f t="shared" si="101"/>
        <v>0</v>
      </c>
      <c r="HSO174" s="132">
        <f t="shared" si="101"/>
        <v>0</v>
      </c>
      <c r="HSP174" s="132">
        <f t="shared" si="101"/>
        <v>0</v>
      </c>
      <c r="HSQ174" s="132">
        <f t="shared" si="101"/>
        <v>0</v>
      </c>
      <c r="HSR174" s="132">
        <f t="shared" si="101"/>
        <v>0</v>
      </c>
      <c r="HSS174" s="132">
        <f t="shared" si="101"/>
        <v>0</v>
      </c>
      <c r="HST174" s="132">
        <f t="shared" si="101"/>
        <v>0</v>
      </c>
      <c r="HSU174" s="132">
        <f t="shared" si="101"/>
        <v>0</v>
      </c>
      <c r="HSV174" s="132">
        <f t="shared" si="101"/>
        <v>0</v>
      </c>
      <c r="HSW174" s="132">
        <f t="shared" si="101"/>
        <v>0</v>
      </c>
      <c r="HSX174" s="132">
        <f t="shared" si="101"/>
        <v>0</v>
      </c>
      <c r="HSY174" s="132">
        <f t="shared" si="101"/>
        <v>0</v>
      </c>
      <c r="HSZ174" s="132">
        <f t="shared" si="101"/>
        <v>0</v>
      </c>
      <c r="HTA174" s="132">
        <f t="shared" si="101"/>
        <v>0</v>
      </c>
      <c r="HTB174" s="132">
        <f t="shared" si="101"/>
        <v>0</v>
      </c>
      <c r="HTC174" s="132">
        <f t="shared" si="101"/>
        <v>0</v>
      </c>
      <c r="HTD174" s="132">
        <f t="shared" si="101"/>
        <v>0</v>
      </c>
      <c r="HTE174" s="132">
        <f t="shared" si="101"/>
        <v>0</v>
      </c>
      <c r="HTF174" s="132">
        <f t="shared" si="101"/>
        <v>0</v>
      </c>
      <c r="HTG174" s="132">
        <f t="shared" si="101"/>
        <v>0</v>
      </c>
      <c r="HTH174" s="132">
        <f t="shared" si="101"/>
        <v>0</v>
      </c>
      <c r="HTI174" s="132">
        <f t="shared" si="101"/>
        <v>0</v>
      </c>
      <c r="HTJ174" s="132">
        <f t="shared" si="101"/>
        <v>0</v>
      </c>
      <c r="HTK174" s="132">
        <f t="shared" si="101"/>
        <v>0</v>
      </c>
      <c r="HTL174" s="132">
        <f t="shared" si="101"/>
        <v>0</v>
      </c>
      <c r="HTM174" s="132">
        <f t="shared" si="101"/>
        <v>0</v>
      </c>
      <c r="HTN174" s="132">
        <f t="shared" si="101"/>
        <v>0</v>
      </c>
      <c r="HTO174" s="132">
        <f t="shared" si="101"/>
        <v>0</v>
      </c>
      <c r="HTP174" s="132">
        <f t="shared" si="101"/>
        <v>0</v>
      </c>
      <c r="HTQ174" s="132">
        <f t="shared" si="101"/>
        <v>0</v>
      </c>
      <c r="HTR174" s="132">
        <f t="shared" si="101"/>
        <v>0</v>
      </c>
      <c r="HTS174" s="132">
        <f t="shared" si="101"/>
        <v>0</v>
      </c>
      <c r="HTT174" s="132">
        <f t="shared" si="101"/>
        <v>0</v>
      </c>
      <c r="HTU174" s="132">
        <f t="shared" si="101"/>
        <v>0</v>
      </c>
      <c r="HTV174" s="132">
        <f t="shared" si="101"/>
        <v>0</v>
      </c>
      <c r="HTW174" s="132">
        <f t="shared" si="101"/>
        <v>0</v>
      </c>
      <c r="HTX174" s="132">
        <f t="shared" si="101"/>
        <v>0</v>
      </c>
      <c r="HTY174" s="132">
        <f t="shared" si="101"/>
        <v>0</v>
      </c>
      <c r="HTZ174" s="132">
        <f t="shared" si="101"/>
        <v>0</v>
      </c>
      <c r="HUA174" s="132">
        <f t="shared" si="101"/>
        <v>0</v>
      </c>
      <c r="HUB174" s="132">
        <f t="shared" si="101"/>
        <v>0</v>
      </c>
      <c r="HUC174" s="132">
        <f t="shared" si="101"/>
        <v>0</v>
      </c>
      <c r="HUD174" s="132">
        <f t="shared" si="101"/>
        <v>0</v>
      </c>
      <c r="HUE174" s="132">
        <f t="shared" si="101"/>
        <v>0</v>
      </c>
      <c r="HUF174" s="132">
        <f t="shared" si="101"/>
        <v>0</v>
      </c>
      <c r="HUG174" s="132">
        <f t="shared" si="101"/>
        <v>0</v>
      </c>
      <c r="HUH174" s="132">
        <f t="shared" si="101"/>
        <v>0</v>
      </c>
      <c r="HUI174" s="132">
        <f t="shared" si="101"/>
        <v>0</v>
      </c>
      <c r="HUJ174" s="132">
        <f t="shared" si="101"/>
        <v>0</v>
      </c>
      <c r="HUK174" s="132">
        <f t="shared" si="101"/>
        <v>0</v>
      </c>
      <c r="HUL174" s="132">
        <f t="shared" si="101"/>
        <v>0</v>
      </c>
      <c r="HUM174" s="132">
        <f t="shared" si="101"/>
        <v>0</v>
      </c>
      <c r="HUN174" s="132">
        <f t="shared" si="101"/>
        <v>0</v>
      </c>
      <c r="HUO174" s="132">
        <f t="shared" si="101"/>
        <v>0</v>
      </c>
      <c r="HUP174" s="132">
        <f t="shared" si="101"/>
        <v>0</v>
      </c>
      <c r="HUQ174" s="132">
        <f t="shared" si="101"/>
        <v>0</v>
      </c>
      <c r="HUR174" s="132">
        <f t="shared" si="101"/>
        <v>0</v>
      </c>
      <c r="HUS174" s="132">
        <f t="shared" si="101"/>
        <v>0</v>
      </c>
      <c r="HUT174" s="132">
        <f t="shared" si="101"/>
        <v>0</v>
      </c>
      <c r="HUU174" s="132">
        <f t="shared" si="101"/>
        <v>0</v>
      </c>
      <c r="HUV174" s="132">
        <f t="shared" si="101"/>
        <v>0</v>
      </c>
      <c r="HUW174" s="132">
        <f t="shared" si="101"/>
        <v>0</v>
      </c>
      <c r="HUX174" s="132">
        <f t="shared" ref="HUX174:HXI174" si="102">SUBTOTAL(9,HUX64:HUX65)</f>
        <v>0</v>
      </c>
      <c r="HUY174" s="132">
        <f t="shared" si="102"/>
        <v>0</v>
      </c>
      <c r="HUZ174" s="132">
        <f t="shared" si="102"/>
        <v>0</v>
      </c>
      <c r="HVA174" s="132">
        <f t="shared" si="102"/>
        <v>0</v>
      </c>
      <c r="HVB174" s="132">
        <f t="shared" si="102"/>
        <v>0</v>
      </c>
      <c r="HVC174" s="132">
        <f t="shared" si="102"/>
        <v>0</v>
      </c>
      <c r="HVD174" s="132">
        <f t="shared" si="102"/>
        <v>0</v>
      </c>
      <c r="HVE174" s="132">
        <f t="shared" si="102"/>
        <v>0</v>
      </c>
      <c r="HVF174" s="132">
        <f t="shared" si="102"/>
        <v>0</v>
      </c>
      <c r="HVG174" s="132">
        <f t="shared" si="102"/>
        <v>0</v>
      </c>
      <c r="HVH174" s="132">
        <f t="shared" si="102"/>
        <v>0</v>
      </c>
      <c r="HVI174" s="132">
        <f t="shared" si="102"/>
        <v>0</v>
      </c>
      <c r="HVJ174" s="132">
        <f t="shared" si="102"/>
        <v>0</v>
      </c>
      <c r="HVK174" s="132">
        <f t="shared" si="102"/>
        <v>0</v>
      </c>
      <c r="HVL174" s="132">
        <f t="shared" si="102"/>
        <v>0</v>
      </c>
      <c r="HVM174" s="132">
        <f t="shared" si="102"/>
        <v>0</v>
      </c>
      <c r="HVN174" s="132">
        <f t="shared" si="102"/>
        <v>0</v>
      </c>
      <c r="HVO174" s="132">
        <f t="shared" si="102"/>
        <v>0</v>
      </c>
      <c r="HVP174" s="132">
        <f t="shared" si="102"/>
        <v>0</v>
      </c>
      <c r="HVQ174" s="132">
        <f t="shared" si="102"/>
        <v>0</v>
      </c>
      <c r="HVR174" s="132">
        <f t="shared" si="102"/>
        <v>0</v>
      </c>
      <c r="HVS174" s="132">
        <f t="shared" si="102"/>
        <v>0</v>
      </c>
      <c r="HVT174" s="132">
        <f t="shared" si="102"/>
        <v>0</v>
      </c>
      <c r="HVU174" s="132">
        <f t="shared" si="102"/>
        <v>0</v>
      </c>
      <c r="HVV174" s="132">
        <f t="shared" si="102"/>
        <v>0</v>
      </c>
      <c r="HVW174" s="132">
        <f t="shared" si="102"/>
        <v>0</v>
      </c>
      <c r="HVX174" s="132">
        <f t="shared" si="102"/>
        <v>0</v>
      </c>
      <c r="HVY174" s="132">
        <f t="shared" si="102"/>
        <v>0</v>
      </c>
      <c r="HVZ174" s="132">
        <f t="shared" si="102"/>
        <v>0</v>
      </c>
      <c r="HWA174" s="132">
        <f t="shared" si="102"/>
        <v>0</v>
      </c>
      <c r="HWB174" s="132">
        <f t="shared" si="102"/>
        <v>0</v>
      </c>
      <c r="HWC174" s="132">
        <f t="shared" si="102"/>
        <v>0</v>
      </c>
      <c r="HWD174" s="132">
        <f t="shared" si="102"/>
        <v>0</v>
      </c>
      <c r="HWE174" s="132">
        <f t="shared" si="102"/>
        <v>0</v>
      </c>
      <c r="HWF174" s="132">
        <f t="shared" si="102"/>
        <v>0</v>
      </c>
      <c r="HWG174" s="132">
        <f t="shared" si="102"/>
        <v>0</v>
      </c>
      <c r="HWH174" s="132">
        <f t="shared" si="102"/>
        <v>0</v>
      </c>
      <c r="HWI174" s="132">
        <f t="shared" si="102"/>
        <v>0</v>
      </c>
      <c r="HWJ174" s="132">
        <f t="shared" si="102"/>
        <v>0</v>
      </c>
      <c r="HWK174" s="132">
        <f t="shared" si="102"/>
        <v>0</v>
      </c>
      <c r="HWL174" s="132">
        <f t="shared" si="102"/>
        <v>0</v>
      </c>
      <c r="HWM174" s="132">
        <f t="shared" si="102"/>
        <v>0</v>
      </c>
      <c r="HWN174" s="132">
        <f t="shared" si="102"/>
        <v>0</v>
      </c>
      <c r="HWO174" s="132">
        <f t="shared" si="102"/>
        <v>0</v>
      </c>
      <c r="HWP174" s="132">
        <f t="shared" si="102"/>
        <v>0</v>
      </c>
      <c r="HWQ174" s="132">
        <f t="shared" si="102"/>
        <v>0</v>
      </c>
      <c r="HWR174" s="132">
        <f t="shared" si="102"/>
        <v>0</v>
      </c>
      <c r="HWS174" s="132">
        <f t="shared" si="102"/>
        <v>0</v>
      </c>
      <c r="HWT174" s="132">
        <f t="shared" si="102"/>
        <v>0</v>
      </c>
      <c r="HWU174" s="132">
        <f t="shared" si="102"/>
        <v>0</v>
      </c>
      <c r="HWV174" s="132">
        <f t="shared" si="102"/>
        <v>0</v>
      </c>
      <c r="HWW174" s="132">
        <f t="shared" si="102"/>
        <v>0</v>
      </c>
      <c r="HWX174" s="132">
        <f t="shared" si="102"/>
        <v>0</v>
      </c>
      <c r="HWY174" s="132">
        <f t="shared" si="102"/>
        <v>0</v>
      </c>
      <c r="HWZ174" s="132">
        <f t="shared" si="102"/>
        <v>0</v>
      </c>
      <c r="HXA174" s="132">
        <f t="shared" si="102"/>
        <v>0</v>
      </c>
      <c r="HXB174" s="132">
        <f t="shared" si="102"/>
        <v>0</v>
      </c>
      <c r="HXC174" s="132">
        <f t="shared" si="102"/>
        <v>0</v>
      </c>
      <c r="HXD174" s="132">
        <f t="shared" si="102"/>
        <v>0</v>
      </c>
      <c r="HXE174" s="132">
        <f t="shared" si="102"/>
        <v>0</v>
      </c>
      <c r="HXF174" s="132">
        <f t="shared" si="102"/>
        <v>0</v>
      </c>
      <c r="HXG174" s="132">
        <f t="shared" si="102"/>
        <v>0</v>
      </c>
      <c r="HXH174" s="132">
        <f t="shared" si="102"/>
        <v>0</v>
      </c>
      <c r="HXI174" s="132">
        <f t="shared" si="102"/>
        <v>0</v>
      </c>
      <c r="HXJ174" s="132">
        <f t="shared" ref="HXJ174:HZU174" si="103">SUBTOTAL(9,HXJ64:HXJ65)</f>
        <v>0</v>
      </c>
      <c r="HXK174" s="132">
        <f t="shared" si="103"/>
        <v>0</v>
      </c>
      <c r="HXL174" s="132">
        <f t="shared" si="103"/>
        <v>0</v>
      </c>
      <c r="HXM174" s="132">
        <f t="shared" si="103"/>
        <v>0</v>
      </c>
      <c r="HXN174" s="132">
        <f t="shared" si="103"/>
        <v>0</v>
      </c>
      <c r="HXO174" s="132">
        <f t="shared" si="103"/>
        <v>0</v>
      </c>
      <c r="HXP174" s="132">
        <f t="shared" si="103"/>
        <v>0</v>
      </c>
      <c r="HXQ174" s="132">
        <f t="shared" si="103"/>
        <v>0</v>
      </c>
      <c r="HXR174" s="132">
        <f t="shared" si="103"/>
        <v>0</v>
      </c>
      <c r="HXS174" s="132">
        <f t="shared" si="103"/>
        <v>0</v>
      </c>
      <c r="HXT174" s="132">
        <f t="shared" si="103"/>
        <v>0</v>
      </c>
      <c r="HXU174" s="132">
        <f t="shared" si="103"/>
        <v>0</v>
      </c>
      <c r="HXV174" s="132">
        <f t="shared" si="103"/>
        <v>0</v>
      </c>
      <c r="HXW174" s="132">
        <f t="shared" si="103"/>
        <v>0</v>
      </c>
      <c r="HXX174" s="132">
        <f t="shared" si="103"/>
        <v>0</v>
      </c>
      <c r="HXY174" s="132">
        <f t="shared" si="103"/>
        <v>0</v>
      </c>
      <c r="HXZ174" s="132">
        <f t="shared" si="103"/>
        <v>0</v>
      </c>
      <c r="HYA174" s="132">
        <f t="shared" si="103"/>
        <v>0</v>
      </c>
      <c r="HYB174" s="132">
        <f t="shared" si="103"/>
        <v>0</v>
      </c>
      <c r="HYC174" s="132">
        <f t="shared" si="103"/>
        <v>0</v>
      </c>
      <c r="HYD174" s="132">
        <f t="shared" si="103"/>
        <v>0</v>
      </c>
      <c r="HYE174" s="132">
        <f t="shared" si="103"/>
        <v>0</v>
      </c>
      <c r="HYF174" s="132">
        <f t="shared" si="103"/>
        <v>0</v>
      </c>
      <c r="HYG174" s="132">
        <f t="shared" si="103"/>
        <v>0</v>
      </c>
      <c r="HYH174" s="132">
        <f t="shared" si="103"/>
        <v>0</v>
      </c>
      <c r="HYI174" s="132">
        <f t="shared" si="103"/>
        <v>0</v>
      </c>
      <c r="HYJ174" s="132">
        <f t="shared" si="103"/>
        <v>0</v>
      </c>
      <c r="HYK174" s="132">
        <f t="shared" si="103"/>
        <v>0</v>
      </c>
      <c r="HYL174" s="132">
        <f t="shared" si="103"/>
        <v>0</v>
      </c>
      <c r="HYM174" s="132">
        <f t="shared" si="103"/>
        <v>0</v>
      </c>
      <c r="HYN174" s="132">
        <f t="shared" si="103"/>
        <v>0</v>
      </c>
      <c r="HYO174" s="132">
        <f t="shared" si="103"/>
        <v>0</v>
      </c>
      <c r="HYP174" s="132">
        <f t="shared" si="103"/>
        <v>0</v>
      </c>
      <c r="HYQ174" s="132">
        <f t="shared" si="103"/>
        <v>0</v>
      </c>
      <c r="HYR174" s="132">
        <f t="shared" si="103"/>
        <v>0</v>
      </c>
      <c r="HYS174" s="132">
        <f t="shared" si="103"/>
        <v>0</v>
      </c>
      <c r="HYT174" s="132">
        <f t="shared" si="103"/>
        <v>0</v>
      </c>
      <c r="HYU174" s="132">
        <f t="shared" si="103"/>
        <v>0</v>
      </c>
      <c r="HYV174" s="132">
        <f t="shared" si="103"/>
        <v>0</v>
      </c>
      <c r="HYW174" s="132">
        <f t="shared" si="103"/>
        <v>0</v>
      </c>
      <c r="HYX174" s="132">
        <f t="shared" si="103"/>
        <v>0</v>
      </c>
      <c r="HYY174" s="132">
        <f t="shared" si="103"/>
        <v>0</v>
      </c>
      <c r="HYZ174" s="132">
        <f t="shared" si="103"/>
        <v>0</v>
      </c>
      <c r="HZA174" s="132">
        <f t="shared" si="103"/>
        <v>0</v>
      </c>
      <c r="HZB174" s="132">
        <f t="shared" si="103"/>
        <v>0</v>
      </c>
      <c r="HZC174" s="132">
        <f t="shared" si="103"/>
        <v>0</v>
      </c>
      <c r="HZD174" s="132">
        <f t="shared" si="103"/>
        <v>0</v>
      </c>
      <c r="HZE174" s="132">
        <f t="shared" si="103"/>
        <v>0</v>
      </c>
      <c r="HZF174" s="132">
        <f t="shared" si="103"/>
        <v>0</v>
      </c>
      <c r="HZG174" s="132">
        <f t="shared" si="103"/>
        <v>0</v>
      </c>
      <c r="HZH174" s="132">
        <f t="shared" si="103"/>
        <v>0</v>
      </c>
      <c r="HZI174" s="132">
        <f t="shared" si="103"/>
        <v>0</v>
      </c>
      <c r="HZJ174" s="132">
        <f t="shared" si="103"/>
        <v>0</v>
      </c>
      <c r="HZK174" s="132">
        <f t="shared" si="103"/>
        <v>0</v>
      </c>
      <c r="HZL174" s="132">
        <f t="shared" si="103"/>
        <v>0</v>
      </c>
      <c r="HZM174" s="132">
        <f t="shared" si="103"/>
        <v>0</v>
      </c>
      <c r="HZN174" s="132">
        <f t="shared" si="103"/>
        <v>0</v>
      </c>
      <c r="HZO174" s="132">
        <f t="shared" si="103"/>
        <v>0</v>
      </c>
      <c r="HZP174" s="132">
        <f t="shared" si="103"/>
        <v>0</v>
      </c>
      <c r="HZQ174" s="132">
        <f t="shared" si="103"/>
        <v>0</v>
      </c>
      <c r="HZR174" s="132">
        <f t="shared" si="103"/>
        <v>0</v>
      </c>
      <c r="HZS174" s="132">
        <f t="shared" si="103"/>
        <v>0</v>
      </c>
      <c r="HZT174" s="132">
        <f t="shared" si="103"/>
        <v>0</v>
      </c>
      <c r="HZU174" s="132">
        <f t="shared" si="103"/>
        <v>0</v>
      </c>
      <c r="HZV174" s="132">
        <f t="shared" ref="HZV174:ICG174" si="104">SUBTOTAL(9,HZV64:HZV65)</f>
        <v>0</v>
      </c>
      <c r="HZW174" s="132">
        <f t="shared" si="104"/>
        <v>0</v>
      </c>
      <c r="HZX174" s="132">
        <f t="shared" si="104"/>
        <v>0</v>
      </c>
      <c r="HZY174" s="132">
        <f t="shared" si="104"/>
        <v>0</v>
      </c>
      <c r="HZZ174" s="132">
        <f t="shared" si="104"/>
        <v>0</v>
      </c>
      <c r="IAA174" s="132">
        <f t="shared" si="104"/>
        <v>0</v>
      </c>
      <c r="IAB174" s="132">
        <f t="shared" si="104"/>
        <v>0</v>
      </c>
      <c r="IAC174" s="132">
        <f t="shared" si="104"/>
        <v>0</v>
      </c>
      <c r="IAD174" s="132">
        <f t="shared" si="104"/>
        <v>0</v>
      </c>
      <c r="IAE174" s="132">
        <f t="shared" si="104"/>
        <v>0</v>
      </c>
      <c r="IAF174" s="132">
        <f t="shared" si="104"/>
        <v>0</v>
      </c>
      <c r="IAG174" s="132">
        <f t="shared" si="104"/>
        <v>0</v>
      </c>
      <c r="IAH174" s="132">
        <f t="shared" si="104"/>
        <v>0</v>
      </c>
      <c r="IAI174" s="132">
        <f t="shared" si="104"/>
        <v>0</v>
      </c>
      <c r="IAJ174" s="132">
        <f t="shared" si="104"/>
        <v>0</v>
      </c>
      <c r="IAK174" s="132">
        <f t="shared" si="104"/>
        <v>0</v>
      </c>
      <c r="IAL174" s="132">
        <f t="shared" si="104"/>
        <v>0</v>
      </c>
      <c r="IAM174" s="132">
        <f t="shared" si="104"/>
        <v>0</v>
      </c>
      <c r="IAN174" s="132">
        <f t="shared" si="104"/>
        <v>0</v>
      </c>
      <c r="IAO174" s="132">
        <f t="shared" si="104"/>
        <v>0</v>
      </c>
      <c r="IAP174" s="132">
        <f t="shared" si="104"/>
        <v>0</v>
      </c>
      <c r="IAQ174" s="132">
        <f t="shared" si="104"/>
        <v>0</v>
      </c>
      <c r="IAR174" s="132">
        <f t="shared" si="104"/>
        <v>0</v>
      </c>
      <c r="IAS174" s="132">
        <f t="shared" si="104"/>
        <v>0</v>
      </c>
      <c r="IAT174" s="132">
        <f t="shared" si="104"/>
        <v>0</v>
      </c>
      <c r="IAU174" s="132">
        <f t="shared" si="104"/>
        <v>0</v>
      </c>
      <c r="IAV174" s="132">
        <f t="shared" si="104"/>
        <v>0</v>
      </c>
      <c r="IAW174" s="132">
        <f t="shared" si="104"/>
        <v>0</v>
      </c>
      <c r="IAX174" s="132">
        <f t="shared" si="104"/>
        <v>0</v>
      </c>
      <c r="IAY174" s="132">
        <f t="shared" si="104"/>
        <v>0</v>
      </c>
      <c r="IAZ174" s="132">
        <f t="shared" si="104"/>
        <v>0</v>
      </c>
      <c r="IBA174" s="132">
        <f t="shared" si="104"/>
        <v>0</v>
      </c>
      <c r="IBB174" s="132">
        <f t="shared" si="104"/>
        <v>0</v>
      </c>
      <c r="IBC174" s="132">
        <f t="shared" si="104"/>
        <v>0</v>
      </c>
      <c r="IBD174" s="132">
        <f t="shared" si="104"/>
        <v>0</v>
      </c>
      <c r="IBE174" s="132">
        <f t="shared" si="104"/>
        <v>0</v>
      </c>
      <c r="IBF174" s="132">
        <f t="shared" si="104"/>
        <v>0</v>
      </c>
      <c r="IBG174" s="132">
        <f t="shared" si="104"/>
        <v>0</v>
      </c>
      <c r="IBH174" s="132">
        <f t="shared" si="104"/>
        <v>0</v>
      </c>
      <c r="IBI174" s="132">
        <f t="shared" si="104"/>
        <v>0</v>
      </c>
      <c r="IBJ174" s="132">
        <f t="shared" si="104"/>
        <v>0</v>
      </c>
      <c r="IBK174" s="132">
        <f t="shared" si="104"/>
        <v>0</v>
      </c>
      <c r="IBL174" s="132">
        <f t="shared" si="104"/>
        <v>0</v>
      </c>
      <c r="IBM174" s="132">
        <f t="shared" si="104"/>
        <v>0</v>
      </c>
      <c r="IBN174" s="132">
        <f t="shared" si="104"/>
        <v>0</v>
      </c>
      <c r="IBO174" s="132">
        <f t="shared" si="104"/>
        <v>0</v>
      </c>
      <c r="IBP174" s="132">
        <f t="shared" si="104"/>
        <v>0</v>
      </c>
      <c r="IBQ174" s="132">
        <f t="shared" si="104"/>
        <v>0</v>
      </c>
      <c r="IBR174" s="132">
        <f t="shared" si="104"/>
        <v>0</v>
      </c>
      <c r="IBS174" s="132">
        <f t="shared" si="104"/>
        <v>0</v>
      </c>
      <c r="IBT174" s="132">
        <f t="shared" si="104"/>
        <v>0</v>
      </c>
      <c r="IBU174" s="132">
        <f t="shared" si="104"/>
        <v>0</v>
      </c>
      <c r="IBV174" s="132">
        <f t="shared" si="104"/>
        <v>0</v>
      </c>
      <c r="IBW174" s="132">
        <f t="shared" si="104"/>
        <v>0</v>
      </c>
      <c r="IBX174" s="132">
        <f t="shared" si="104"/>
        <v>0</v>
      </c>
      <c r="IBY174" s="132">
        <f t="shared" si="104"/>
        <v>0</v>
      </c>
      <c r="IBZ174" s="132">
        <f t="shared" si="104"/>
        <v>0</v>
      </c>
      <c r="ICA174" s="132">
        <f t="shared" si="104"/>
        <v>0</v>
      </c>
      <c r="ICB174" s="132">
        <f t="shared" si="104"/>
        <v>0</v>
      </c>
      <c r="ICC174" s="132">
        <f t="shared" si="104"/>
        <v>0</v>
      </c>
      <c r="ICD174" s="132">
        <f t="shared" si="104"/>
        <v>0</v>
      </c>
      <c r="ICE174" s="132">
        <f t="shared" si="104"/>
        <v>0</v>
      </c>
      <c r="ICF174" s="132">
        <f t="shared" si="104"/>
        <v>0</v>
      </c>
      <c r="ICG174" s="132">
        <f t="shared" si="104"/>
        <v>0</v>
      </c>
      <c r="ICH174" s="132">
        <f t="shared" ref="ICH174:IES174" si="105">SUBTOTAL(9,ICH64:ICH65)</f>
        <v>0</v>
      </c>
      <c r="ICI174" s="132">
        <f t="shared" si="105"/>
        <v>0</v>
      </c>
      <c r="ICJ174" s="132">
        <f t="shared" si="105"/>
        <v>0</v>
      </c>
      <c r="ICK174" s="132">
        <f t="shared" si="105"/>
        <v>0</v>
      </c>
      <c r="ICL174" s="132">
        <f t="shared" si="105"/>
        <v>0</v>
      </c>
      <c r="ICM174" s="132">
        <f t="shared" si="105"/>
        <v>0</v>
      </c>
      <c r="ICN174" s="132">
        <f t="shared" si="105"/>
        <v>0</v>
      </c>
      <c r="ICO174" s="132">
        <f t="shared" si="105"/>
        <v>0</v>
      </c>
      <c r="ICP174" s="132">
        <f t="shared" si="105"/>
        <v>0</v>
      </c>
      <c r="ICQ174" s="132">
        <f t="shared" si="105"/>
        <v>0</v>
      </c>
      <c r="ICR174" s="132">
        <f t="shared" si="105"/>
        <v>0</v>
      </c>
      <c r="ICS174" s="132">
        <f t="shared" si="105"/>
        <v>0</v>
      </c>
      <c r="ICT174" s="132">
        <f t="shared" si="105"/>
        <v>0</v>
      </c>
      <c r="ICU174" s="132">
        <f t="shared" si="105"/>
        <v>0</v>
      </c>
      <c r="ICV174" s="132">
        <f t="shared" si="105"/>
        <v>0</v>
      </c>
      <c r="ICW174" s="132">
        <f t="shared" si="105"/>
        <v>0</v>
      </c>
      <c r="ICX174" s="132">
        <f t="shared" si="105"/>
        <v>0</v>
      </c>
      <c r="ICY174" s="132">
        <f t="shared" si="105"/>
        <v>0</v>
      </c>
      <c r="ICZ174" s="132">
        <f t="shared" si="105"/>
        <v>0</v>
      </c>
      <c r="IDA174" s="132">
        <f t="shared" si="105"/>
        <v>0</v>
      </c>
      <c r="IDB174" s="132">
        <f t="shared" si="105"/>
        <v>0</v>
      </c>
      <c r="IDC174" s="132">
        <f t="shared" si="105"/>
        <v>0</v>
      </c>
      <c r="IDD174" s="132">
        <f t="shared" si="105"/>
        <v>0</v>
      </c>
      <c r="IDE174" s="132">
        <f t="shared" si="105"/>
        <v>0</v>
      </c>
      <c r="IDF174" s="132">
        <f t="shared" si="105"/>
        <v>0</v>
      </c>
      <c r="IDG174" s="132">
        <f t="shared" si="105"/>
        <v>0</v>
      </c>
      <c r="IDH174" s="132">
        <f t="shared" si="105"/>
        <v>0</v>
      </c>
      <c r="IDI174" s="132">
        <f t="shared" si="105"/>
        <v>0</v>
      </c>
      <c r="IDJ174" s="132">
        <f t="shared" si="105"/>
        <v>0</v>
      </c>
      <c r="IDK174" s="132">
        <f t="shared" si="105"/>
        <v>0</v>
      </c>
      <c r="IDL174" s="132">
        <f t="shared" si="105"/>
        <v>0</v>
      </c>
      <c r="IDM174" s="132">
        <f t="shared" si="105"/>
        <v>0</v>
      </c>
      <c r="IDN174" s="132">
        <f t="shared" si="105"/>
        <v>0</v>
      </c>
      <c r="IDO174" s="132">
        <f t="shared" si="105"/>
        <v>0</v>
      </c>
      <c r="IDP174" s="132">
        <f t="shared" si="105"/>
        <v>0</v>
      </c>
      <c r="IDQ174" s="132">
        <f t="shared" si="105"/>
        <v>0</v>
      </c>
      <c r="IDR174" s="132">
        <f t="shared" si="105"/>
        <v>0</v>
      </c>
      <c r="IDS174" s="132">
        <f t="shared" si="105"/>
        <v>0</v>
      </c>
      <c r="IDT174" s="132">
        <f t="shared" si="105"/>
        <v>0</v>
      </c>
      <c r="IDU174" s="132">
        <f t="shared" si="105"/>
        <v>0</v>
      </c>
      <c r="IDV174" s="132">
        <f t="shared" si="105"/>
        <v>0</v>
      </c>
      <c r="IDW174" s="132">
        <f t="shared" si="105"/>
        <v>0</v>
      </c>
      <c r="IDX174" s="132">
        <f t="shared" si="105"/>
        <v>0</v>
      </c>
      <c r="IDY174" s="132">
        <f t="shared" si="105"/>
        <v>0</v>
      </c>
      <c r="IDZ174" s="132">
        <f t="shared" si="105"/>
        <v>0</v>
      </c>
      <c r="IEA174" s="132">
        <f t="shared" si="105"/>
        <v>0</v>
      </c>
      <c r="IEB174" s="132">
        <f t="shared" si="105"/>
        <v>0</v>
      </c>
      <c r="IEC174" s="132">
        <f t="shared" si="105"/>
        <v>0</v>
      </c>
      <c r="IED174" s="132">
        <f t="shared" si="105"/>
        <v>0</v>
      </c>
      <c r="IEE174" s="132">
        <f t="shared" si="105"/>
        <v>0</v>
      </c>
      <c r="IEF174" s="132">
        <f t="shared" si="105"/>
        <v>0</v>
      </c>
      <c r="IEG174" s="132">
        <f t="shared" si="105"/>
        <v>0</v>
      </c>
      <c r="IEH174" s="132">
        <f t="shared" si="105"/>
        <v>0</v>
      </c>
      <c r="IEI174" s="132">
        <f t="shared" si="105"/>
        <v>0</v>
      </c>
      <c r="IEJ174" s="132">
        <f t="shared" si="105"/>
        <v>0</v>
      </c>
      <c r="IEK174" s="132">
        <f t="shared" si="105"/>
        <v>0</v>
      </c>
      <c r="IEL174" s="132">
        <f t="shared" si="105"/>
        <v>0</v>
      </c>
      <c r="IEM174" s="132">
        <f t="shared" si="105"/>
        <v>0</v>
      </c>
      <c r="IEN174" s="132">
        <f t="shared" si="105"/>
        <v>0</v>
      </c>
      <c r="IEO174" s="132">
        <f t="shared" si="105"/>
        <v>0</v>
      </c>
      <c r="IEP174" s="132">
        <f t="shared" si="105"/>
        <v>0</v>
      </c>
      <c r="IEQ174" s="132">
        <f t="shared" si="105"/>
        <v>0</v>
      </c>
      <c r="IER174" s="132">
        <f t="shared" si="105"/>
        <v>0</v>
      </c>
      <c r="IES174" s="132">
        <f t="shared" si="105"/>
        <v>0</v>
      </c>
      <c r="IET174" s="132">
        <f t="shared" ref="IET174:IHE174" si="106">SUBTOTAL(9,IET64:IET65)</f>
        <v>0</v>
      </c>
      <c r="IEU174" s="132">
        <f t="shared" si="106"/>
        <v>0</v>
      </c>
      <c r="IEV174" s="132">
        <f t="shared" si="106"/>
        <v>0</v>
      </c>
      <c r="IEW174" s="132">
        <f t="shared" si="106"/>
        <v>0</v>
      </c>
      <c r="IEX174" s="132">
        <f t="shared" si="106"/>
        <v>0</v>
      </c>
      <c r="IEY174" s="132">
        <f t="shared" si="106"/>
        <v>0</v>
      </c>
      <c r="IEZ174" s="132">
        <f t="shared" si="106"/>
        <v>0</v>
      </c>
      <c r="IFA174" s="132">
        <f t="shared" si="106"/>
        <v>0</v>
      </c>
      <c r="IFB174" s="132">
        <f t="shared" si="106"/>
        <v>0</v>
      </c>
      <c r="IFC174" s="132">
        <f t="shared" si="106"/>
        <v>0</v>
      </c>
      <c r="IFD174" s="132">
        <f t="shared" si="106"/>
        <v>0</v>
      </c>
      <c r="IFE174" s="132">
        <f t="shared" si="106"/>
        <v>0</v>
      </c>
      <c r="IFF174" s="132">
        <f t="shared" si="106"/>
        <v>0</v>
      </c>
      <c r="IFG174" s="132">
        <f t="shared" si="106"/>
        <v>0</v>
      </c>
      <c r="IFH174" s="132">
        <f t="shared" si="106"/>
        <v>0</v>
      </c>
      <c r="IFI174" s="132">
        <f t="shared" si="106"/>
        <v>0</v>
      </c>
      <c r="IFJ174" s="132">
        <f t="shared" si="106"/>
        <v>0</v>
      </c>
      <c r="IFK174" s="132">
        <f t="shared" si="106"/>
        <v>0</v>
      </c>
      <c r="IFL174" s="132">
        <f t="shared" si="106"/>
        <v>0</v>
      </c>
      <c r="IFM174" s="132">
        <f t="shared" si="106"/>
        <v>0</v>
      </c>
      <c r="IFN174" s="132">
        <f t="shared" si="106"/>
        <v>0</v>
      </c>
      <c r="IFO174" s="132">
        <f t="shared" si="106"/>
        <v>0</v>
      </c>
      <c r="IFP174" s="132">
        <f t="shared" si="106"/>
        <v>0</v>
      </c>
      <c r="IFQ174" s="132">
        <f t="shared" si="106"/>
        <v>0</v>
      </c>
      <c r="IFR174" s="132">
        <f t="shared" si="106"/>
        <v>0</v>
      </c>
      <c r="IFS174" s="132">
        <f t="shared" si="106"/>
        <v>0</v>
      </c>
      <c r="IFT174" s="132">
        <f t="shared" si="106"/>
        <v>0</v>
      </c>
      <c r="IFU174" s="132">
        <f t="shared" si="106"/>
        <v>0</v>
      </c>
      <c r="IFV174" s="132">
        <f t="shared" si="106"/>
        <v>0</v>
      </c>
      <c r="IFW174" s="132">
        <f t="shared" si="106"/>
        <v>0</v>
      </c>
      <c r="IFX174" s="132">
        <f t="shared" si="106"/>
        <v>0</v>
      </c>
      <c r="IFY174" s="132">
        <f t="shared" si="106"/>
        <v>0</v>
      </c>
      <c r="IFZ174" s="132">
        <f t="shared" si="106"/>
        <v>0</v>
      </c>
      <c r="IGA174" s="132">
        <f t="shared" si="106"/>
        <v>0</v>
      </c>
      <c r="IGB174" s="132">
        <f t="shared" si="106"/>
        <v>0</v>
      </c>
      <c r="IGC174" s="132">
        <f t="shared" si="106"/>
        <v>0</v>
      </c>
      <c r="IGD174" s="132">
        <f t="shared" si="106"/>
        <v>0</v>
      </c>
      <c r="IGE174" s="132">
        <f t="shared" si="106"/>
        <v>0</v>
      </c>
      <c r="IGF174" s="132">
        <f t="shared" si="106"/>
        <v>0</v>
      </c>
      <c r="IGG174" s="132">
        <f t="shared" si="106"/>
        <v>0</v>
      </c>
      <c r="IGH174" s="132">
        <f t="shared" si="106"/>
        <v>0</v>
      </c>
      <c r="IGI174" s="132">
        <f t="shared" si="106"/>
        <v>0</v>
      </c>
      <c r="IGJ174" s="132">
        <f t="shared" si="106"/>
        <v>0</v>
      </c>
      <c r="IGK174" s="132">
        <f t="shared" si="106"/>
        <v>0</v>
      </c>
      <c r="IGL174" s="132">
        <f t="shared" si="106"/>
        <v>0</v>
      </c>
      <c r="IGM174" s="132">
        <f t="shared" si="106"/>
        <v>0</v>
      </c>
      <c r="IGN174" s="132">
        <f t="shared" si="106"/>
        <v>0</v>
      </c>
      <c r="IGO174" s="132">
        <f t="shared" si="106"/>
        <v>0</v>
      </c>
      <c r="IGP174" s="132">
        <f t="shared" si="106"/>
        <v>0</v>
      </c>
      <c r="IGQ174" s="132">
        <f t="shared" si="106"/>
        <v>0</v>
      </c>
      <c r="IGR174" s="132">
        <f t="shared" si="106"/>
        <v>0</v>
      </c>
      <c r="IGS174" s="132">
        <f t="shared" si="106"/>
        <v>0</v>
      </c>
      <c r="IGT174" s="132">
        <f t="shared" si="106"/>
        <v>0</v>
      </c>
      <c r="IGU174" s="132">
        <f t="shared" si="106"/>
        <v>0</v>
      </c>
      <c r="IGV174" s="132">
        <f t="shared" si="106"/>
        <v>0</v>
      </c>
      <c r="IGW174" s="132">
        <f t="shared" si="106"/>
        <v>0</v>
      </c>
      <c r="IGX174" s="132">
        <f t="shared" si="106"/>
        <v>0</v>
      </c>
      <c r="IGY174" s="132">
        <f t="shared" si="106"/>
        <v>0</v>
      </c>
      <c r="IGZ174" s="132">
        <f t="shared" si="106"/>
        <v>0</v>
      </c>
      <c r="IHA174" s="132">
        <f t="shared" si="106"/>
        <v>0</v>
      </c>
      <c r="IHB174" s="132">
        <f t="shared" si="106"/>
        <v>0</v>
      </c>
      <c r="IHC174" s="132">
        <f t="shared" si="106"/>
        <v>0</v>
      </c>
      <c r="IHD174" s="132">
        <f t="shared" si="106"/>
        <v>0</v>
      </c>
      <c r="IHE174" s="132">
        <f t="shared" si="106"/>
        <v>0</v>
      </c>
      <c r="IHF174" s="132">
        <f t="shared" ref="IHF174:IJQ174" si="107">SUBTOTAL(9,IHF64:IHF65)</f>
        <v>0</v>
      </c>
      <c r="IHG174" s="132">
        <f t="shared" si="107"/>
        <v>0</v>
      </c>
      <c r="IHH174" s="132">
        <f t="shared" si="107"/>
        <v>0</v>
      </c>
      <c r="IHI174" s="132">
        <f t="shared" si="107"/>
        <v>0</v>
      </c>
      <c r="IHJ174" s="132">
        <f t="shared" si="107"/>
        <v>0</v>
      </c>
      <c r="IHK174" s="132">
        <f t="shared" si="107"/>
        <v>0</v>
      </c>
      <c r="IHL174" s="132">
        <f t="shared" si="107"/>
        <v>0</v>
      </c>
      <c r="IHM174" s="132">
        <f t="shared" si="107"/>
        <v>0</v>
      </c>
      <c r="IHN174" s="132">
        <f t="shared" si="107"/>
        <v>0</v>
      </c>
      <c r="IHO174" s="132">
        <f t="shared" si="107"/>
        <v>0</v>
      </c>
      <c r="IHP174" s="132">
        <f t="shared" si="107"/>
        <v>0</v>
      </c>
      <c r="IHQ174" s="132">
        <f t="shared" si="107"/>
        <v>0</v>
      </c>
      <c r="IHR174" s="132">
        <f t="shared" si="107"/>
        <v>0</v>
      </c>
      <c r="IHS174" s="132">
        <f t="shared" si="107"/>
        <v>0</v>
      </c>
      <c r="IHT174" s="132">
        <f t="shared" si="107"/>
        <v>0</v>
      </c>
      <c r="IHU174" s="132">
        <f t="shared" si="107"/>
        <v>0</v>
      </c>
      <c r="IHV174" s="132">
        <f t="shared" si="107"/>
        <v>0</v>
      </c>
      <c r="IHW174" s="132">
        <f t="shared" si="107"/>
        <v>0</v>
      </c>
      <c r="IHX174" s="132">
        <f t="shared" si="107"/>
        <v>0</v>
      </c>
      <c r="IHY174" s="132">
        <f t="shared" si="107"/>
        <v>0</v>
      </c>
      <c r="IHZ174" s="132">
        <f t="shared" si="107"/>
        <v>0</v>
      </c>
      <c r="IIA174" s="132">
        <f t="shared" si="107"/>
        <v>0</v>
      </c>
      <c r="IIB174" s="132">
        <f t="shared" si="107"/>
        <v>0</v>
      </c>
      <c r="IIC174" s="132">
        <f t="shared" si="107"/>
        <v>0</v>
      </c>
      <c r="IID174" s="132">
        <f t="shared" si="107"/>
        <v>0</v>
      </c>
      <c r="IIE174" s="132">
        <f t="shared" si="107"/>
        <v>0</v>
      </c>
      <c r="IIF174" s="132">
        <f t="shared" si="107"/>
        <v>0</v>
      </c>
      <c r="IIG174" s="132">
        <f t="shared" si="107"/>
        <v>0</v>
      </c>
      <c r="IIH174" s="132">
        <f t="shared" si="107"/>
        <v>0</v>
      </c>
      <c r="III174" s="132">
        <f t="shared" si="107"/>
        <v>0</v>
      </c>
      <c r="IIJ174" s="132">
        <f t="shared" si="107"/>
        <v>0</v>
      </c>
      <c r="IIK174" s="132">
        <f t="shared" si="107"/>
        <v>0</v>
      </c>
      <c r="IIL174" s="132">
        <f t="shared" si="107"/>
        <v>0</v>
      </c>
      <c r="IIM174" s="132">
        <f t="shared" si="107"/>
        <v>0</v>
      </c>
      <c r="IIN174" s="132">
        <f t="shared" si="107"/>
        <v>0</v>
      </c>
      <c r="IIO174" s="132">
        <f t="shared" si="107"/>
        <v>0</v>
      </c>
      <c r="IIP174" s="132">
        <f t="shared" si="107"/>
        <v>0</v>
      </c>
      <c r="IIQ174" s="132">
        <f t="shared" si="107"/>
        <v>0</v>
      </c>
      <c r="IIR174" s="132">
        <f t="shared" si="107"/>
        <v>0</v>
      </c>
      <c r="IIS174" s="132">
        <f t="shared" si="107"/>
        <v>0</v>
      </c>
      <c r="IIT174" s="132">
        <f t="shared" si="107"/>
        <v>0</v>
      </c>
      <c r="IIU174" s="132">
        <f t="shared" si="107"/>
        <v>0</v>
      </c>
      <c r="IIV174" s="132">
        <f t="shared" si="107"/>
        <v>0</v>
      </c>
      <c r="IIW174" s="132">
        <f t="shared" si="107"/>
        <v>0</v>
      </c>
      <c r="IIX174" s="132">
        <f t="shared" si="107"/>
        <v>0</v>
      </c>
      <c r="IIY174" s="132">
        <f t="shared" si="107"/>
        <v>0</v>
      </c>
      <c r="IIZ174" s="132">
        <f t="shared" si="107"/>
        <v>0</v>
      </c>
      <c r="IJA174" s="132">
        <f t="shared" si="107"/>
        <v>0</v>
      </c>
      <c r="IJB174" s="132">
        <f t="shared" si="107"/>
        <v>0</v>
      </c>
      <c r="IJC174" s="132">
        <f t="shared" si="107"/>
        <v>0</v>
      </c>
      <c r="IJD174" s="132">
        <f t="shared" si="107"/>
        <v>0</v>
      </c>
      <c r="IJE174" s="132">
        <f t="shared" si="107"/>
        <v>0</v>
      </c>
      <c r="IJF174" s="132">
        <f t="shared" si="107"/>
        <v>0</v>
      </c>
      <c r="IJG174" s="132">
        <f t="shared" si="107"/>
        <v>0</v>
      </c>
      <c r="IJH174" s="132">
        <f t="shared" si="107"/>
        <v>0</v>
      </c>
      <c r="IJI174" s="132">
        <f t="shared" si="107"/>
        <v>0</v>
      </c>
      <c r="IJJ174" s="132">
        <f t="shared" si="107"/>
        <v>0</v>
      </c>
      <c r="IJK174" s="132">
        <f t="shared" si="107"/>
        <v>0</v>
      </c>
      <c r="IJL174" s="132">
        <f t="shared" si="107"/>
        <v>0</v>
      </c>
      <c r="IJM174" s="132">
        <f t="shared" si="107"/>
        <v>0</v>
      </c>
      <c r="IJN174" s="132">
        <f t="shared" si="107"/>
        <v>0</v>
      </c>
      <c r="IJO174" s="132">
        <f t="shared" si="107"/>
        <v>0</v>
      </c>
      <c r="IJP174" s="132">
        <f t="shared" si="107"/>
        <v>0</v>
      </c>
      <c r="IJQ174" s="132">
        <f t="shared" si="107"/>
        <v>0</v>
      </c>
      <c r="IJR174" s="132">
        <f t="shared" ref="IJR174:IMC174" si="108">SUBTOTAL(9,IJR64:IJR65)</f>
        <v>0</v>
      </c>
      <c r="IJS174" s="132">
        <f t="shared" si="108"/>
        <v>0</v>
      </c>
      <c r="IJT174" s="132">
        <f t="shared" si="108"/>
        <v>0</v>
      </c>
      <c r="IJU174" s="132">
        <f t="shared" si="108"/>
        <v>0</v>
      </c>
      <c r="IJV174" s="132">
        <f t="shared" si="108"/>
        <v>0</v>
      </c>
      <c r="IJW174" s="132">
        <f t="shared" si="108"/>
        <v>0</v>
      </c>
      <c r="IJX174" s="132">
        <f t="shared" si="108"/>
        <v>0</v>
      </c>
      <c r="IJY174" s="132">
        <f t="shared" si="108"/>
        <v>0</v>
      </c>
      <c r="IJZ174" s="132">
        <f t="shared" si="108"/>
        <v>0</v>
      </c>
      <c r="IKA174" s="132">
        <f t="shared" si="108"/>
        <v>0</v>
      </c>
      <c r="IKB174" s="132">
        <f t="shared" si="108"/>
        <v>0</v>
      </c>
      <c r="IKC174" s="132">
        <f t="shared" si="108"/>
        <v>0</v>
      </c>
      <c r="IKD174" s="132">
        <f t="shared" si="108"/>
        <v>0</v>
      </c>
      <c r="IKE174" s="132">
        <f t="shared" si="108"/>
        <v>0</v>
      </c>
      <c r="IKF174" s="132">
        <f t="shared" si="108"/>
        <v>0</v>
      </c>
      <c r="IKG174" s="132">
        <f t="shared" si="108"/>
        <v>0</v>
      </c>
      <c r="IKH174" s="132">
        <f t="shared" si="108"/>
        <v>0</v>
      </c>
      <c r="IKI174" s="132">
        <f t="shared" si="108"/>
        <v>0</v>
      </c>
      <c r="IKJ174" s="132">
        <f t="shared" si="108"/>
        <v>0</v>
      </c>
      <c r="IKK174" s="132">
        <f t="shared" si="108"/>
        <v>0</v>
      </c>
      <c r="IKL174" s="132">
        <f t="shared" si="108"/>
        <v>0</v>
      </c>
      <c r="IKM174" s="132">
        <f t="shared" si="108"/>
        <v>0</v>
      </c>
      <c r="IKN174" s="132">
        <f t="shared" si="108"/>
        <v>0</v>
      </c>
      <c r="IKO174" s="132">
        <f t="shared" si="108"/>
        <v>0</v>
      </c>
      <c r="IKP174" s="132">
        <f t="shared" si="108"/>
        <v>0</v>
      </c>
      <c r="IKQ174" s="132">
        <f t="shared" si="108"/>
        <v>0</v>
      </c>
      <c r="IKR174" s="132">
        <f t="shared" si="108"/>
        <v>0</v>
      </c>
      <c r="IKS174" s="132">
        <f t="shared" si="108"/>
        <v>0</v>
      </c>
      <c r="IKT174" s="132">
        <f t="shared" si="108"/>
        <v>0</v>
      </c>
      <c r="IKU174" s="132">
        <f t="shared" si="108"/>
        <v>0</v>
      </c>
      <c r="IKV174" s="132">
        <f t="shared" si="108"/>
        <v>0</v>
      </c>
      <c r="IKW174" s="132">
        <f t="shared" si="108"/>
        <v>0</v>
      </c>
      <c r="IKX174" s="132">
        <f t="shared" si="108"/>
        <v>0</v>
      </c>
      <c r="IKY174" s="132">
        <f t="shared" si="108"/>
        <v>0</v>
      </c>
      <c r="IKZ174" s="132">
        <f t="shared" si="108"/>
        <v>0</v>
      </c>
      <c r="ILA174" s="132">
        <f t="shared" si="108"/>
        <v>0</v>
      </c>
      <c r="ILB174" s="132">
        <f t="shared" si="108"/>
        <v>0</v>
      </c>
      <c r="ILC174" s="132">
        <f t="shared" si="108"/>
        <v>0</v>
      </c>
      <c r="ILD174" s="132">
        <f t="shared" si="108"/>
        <v>0</v>
      </c>
      <c r="ILE174" s="132">
        <f t="shared" si="108"/>
        <v>0</v>
      </c>
      <c r="ILF174" s="132">
        <f t="shared" si="108"/>
        <v>0</v>
      </c>
      <c r="ILG174" s="132">
        <f t="shared" si="108"/>
        <v>0</v>
      </c>
      <c r="ILH174" s="132">
        <f t="shared" si="108"/>
        <v>0</v>
      </c>
      <c r="ILI174" s="132">
        <f t="shared" si="108"/>
        <v>0</v>
      </c>
      <c r="ILJ174" s="132">
        <f t="shared" si="108"/>
        <v>0</v>
      </c>
      <c r="ILK174" s="132">
        <f t="shared" si="108"/>
        <v>0</v>
      </c>
      <c r="ILL174" s="132">
        <f t="shared" si="108"/>
        <v>0</v>
      </c>
      <c r="ILM174" s="132">
        <f t="shared" si="108"/>
        <v>0</v>
      </c>
      <c r="ILN174" s="132">
        <f t="shared" si="108"/>
        <v>0</v>
      </c>
      <c r="ILO174" s="132">
        <f t="shared" si="108"/>
        <v>0</v>
      </c>
      <c r="ILP174" s="132">
        <f t="shared" si="108"/>
        <v>0</v>
      </c>
      <c r="ILQ174" s="132">
        <f t="shared" si="108"/>
        <v>0</v>
      </c>
      <c r="ILR174" s="132">
        <f t="shared" si="108"/>
        <v>0</v>
      </c>
      <c r="ILS174" s="132">
        <f t="shared" si="108"/>
        <v>0</v>
      </c>
      <c r="ILT174" s="132">
        <f t="shared" si="108"/>
        <v>0</v>
      </c>
      <c r="ILU174" s="132">
        <f t="shared" si="108"/>
        <v>0</v>
      </c>
      <c r="ILV174" s="132">
        <f t="shared" si="108"/>
        <v>0</v>
      </c>
      <c r="ILW174" s="132">
        <f t="shared" si="108"/>
        <v>0</v>
      </c>
      <c r="ILX174" s="132">
        <f t="shared" si="108"/>
        <v>0</v>
      </c>
      <c r="ILY174" s="132">
        <f t="shared" si="108"/>
        <v>0</v>
      </c>
      <c r="ILZ174" s="132">
        <f t="shared" si="108"/>
        <v>0</v>
      </c>
      <c r="IMA174" s="132">
        <f t="shared" si="108"/>
        <v>0</v>
      </c>
      <c r="IMB174" s="132">
        <f t="shared" si="108"/>
        <v>0</v>
      </c>
      <c r="IMC174" s="132">
        <f t="shared" si="108"/>
        <v>0</v>
      </c>
      <c r="IMD174" s="132">
        <f t="shared" ref="IMD174:IOO174" si="109">SUBTOTAL(9,IMD64:IMD65)</f>
        <v>0</v>
      </c>
      <c r="IME174" s="132">
        <f t="shared" si="109"/>
        <v>0</v>
      </c>
      <c r="IMF174" s="132">
        <f t="shared" si="109"/>
        <v>0</v>
      </c>
      <c r="IMG174" s="132">
        <f t="shared" si="109"/>
        <v>0</v>
      </c>
      <c r="IMH174" s="132">
        <f t="shared" si="109"/>
        <v>0</v>
      </c>
      <c r="IMI174" s="132">
        <f t="shared" si="109"/>
        <v>0</v>
      </c>
      <c r="IMJ174" s="132">
        <f t="shared" si="109"/>
        <v>0</v>
      </c>
      <c r="IMK174" s="132">
        <f t="shared" si="109"/>
        <v>0</v>
      </c>
      <c r="IML174" s="132">
        <f t="shared" si="109"/>
        <v>0</v>
      </c>
      <c r="IMM174" s="132">
        <f t="shared" si="109"/>
        <v>0</v>
      </c>
      <c r="IMN174" s="132">
        <f t="shared" si="109"/>
        <v>0</v>
      </c>
      <c r="IMO174" s="132">
        <f t="shared" si="109"/>
        <v>0</v>
      </c>
      <c r="IMP174" s="132">
        <f t="shared" si="109"/>
        <v>0</v>
      </c>
      <c r="IMQ174" s="132">
        <f t="shared" si="109"/>
        <v>0</v>
      </c>
      <c r="IMR174" s="132">
        <f t="shared" si="109"/>
        <v>0</v>
      </c>
      <c r="IMS174" s="132">
        <f t="shared" si="109"/>
        <v>0</v>
      </c>
      <c r="IMT174" s="132">
        <f t="shared" si="109"/>
        <v>0</v>
      </c>
      <c r="IMU174" s="132">
        <f t="shared" si="109"/>
        <v>0</v>
      </c>
      <c r="IMV174" s="132">
        <f t="shared" si="109"/>
        <v>0</v>
      </c>
      <c r="IMW174" s="132">
        <f t="shared" si="109"/>
        <v>0</v>
      </c>
      <c r="IMX174" s="132">
        <f t="shared" si="109"/>
        <v>0</v>
      </c>
      <c r="IMY174" s="132">
        <f t="shared" si="109"/>
        <v>0</v>
      </c>
      <c r="IMZ174" s="132">
        <f t="shared" si="109"/>
        <v>0</v>
      </c>
      <c r="INA174" s="132">
        <f t="shared" si="109"/>
        <v>0</v>
      </c>
      <c r="INB174" s="132">
        <f t="shared" si="109"/>
        <v>0</v>
      </c>
      <c r="INC174" s="132">
        <f t="shared" si="109"/>
        <v>0</v>
      </c>
      <c r="IND174" s="132">
        <f t="shared" si="109"/>
        <v>0</v>
      </c>
      <c r="INE174" s="132">
        <f t="shared" si="109"/>
        <v>0</v>
      </c>
      <c r="INF174" s="132">
        <f t="shared" si="109"/>
        <v>0</v>
      </c>
      <c r="ING174" s="132">
        <f t="shared" si="109"/>
        <v>0</v>
      </c>
      <c r="INH174" s="132">
        <f t="shared" si="109"/>
        <v>0</v>
      </c>
      <c r="INI174" s="132">
        <f t="shared" si="109"/>
        <v>0</v>
      </c>
      <c r="INJ174" s="132">
        <f t="shared" si="109"/>
        <v>0</v>
      </c>
      <c r="INK174" s="132">
        <f t="shared" si="109"/>
        <v>0</v>
      </c>
      <c r="INL174" s="132">
        <f t="shared" si="109"/>
        <v>0</v>
      </c>
      <c r="INM174" s="132">
        <f t="shared" si="109"/>
        <v>0</v>
      </c>
      <c r="INN174" s="132">
        <f t="shared" si="109"/>
        <v>0</v>
      </c>
      <c r="INO174" s="132">
        <f t="shared" si="109"/>
        <v>0</v>
      </c>
      <c r="INP174" s="132">
        <f t="shared" si="109"/>
        <v>0</v>
      </c>
      <c r="INQ174" s="132">
        <f t="shared" si="109"/>
        <v>0</v>
      </c>
      <c r="INR174" s="132">
        <f t="shared" si="109"/>
        <v>0</v>
      </c>
      <c r="INS174" s="132">
        <f t="shared" si="109"/>
        <v>0</v>
      </c>
      <c r="INT174" s="132">
        <f t="shared" si="109"/>
        <v>0</v>
      </c>
      <c r="INU174" s="132">
        <f t="shared" si="109"/>
        <v>0</v>
      </c>
      <c r="INV174" s="132">
        <f t="shared" si="109"/>
        <v>0</v>
      </c>
      <c r="INW174" s="132">
        <f t="shared" si="109"/>
        <v>0</v>
      </c>
      <c r="INX174" s="132">
        <f t="shared" si="109"/>
        <v>0</v>
      </c>
      <c r="INY174" s="132">
        <f t="shared" si="109"/>
        <v>0</v>
      </c>
      <c r="INZ174" s="132">
        <f t="shared" si="109"/>
        <v>0</v>
      </c>
      <c r="IOA174" s="132">
        <f t="shared" si="109"/>
        <v>0</v>
      </c>
      <c r="IOB174" s="132">
        <f t="shared" si="109"/>
        <v>0</v>
      </c>
      <c r="IOC174" s="132">
        <f t="shared" si="109"/>
        <v>0</v>
      </c>
      <c r="IOD174" s="132">
        <f t="shared" si="109"/>
        <v>0</v>
      </c>
      <c r="IOE174" s="132">
        <f t="shared" si="109"/>
        <v>0</v>
      </c>
      <c r="IOF174" s="132">
        <f t="shared" si="109"/>
        <v>0</v>
      </c>
      <c r="IOG174" s="132">
        <f t="shared" si="109"/>
        <v>0</v>
      </c>
      <c r="IOH174" s="132">
        <f t="shared" si="109"/>
        <v>0</v>
      </c>
      <c r="IOI174" s="132">
        <f t="shared" si="109"/>
        <v>0</v>
      </c>
      <c r="IOJ174" s="132">
        <f t="shared" si="109"/>
        <v>0</v>
      </c>
      <c r="IOK174" s="132">
        <f t="shared" si="109"/>
        <v>0</v>
      </c>
      <c r="IOL174" s="132">
        <f t="shared" si="109"/>
        <v>0</v>
      </c>
      <c r="IOM174" s="132">
        <f t="shared" si="109"/>
        <v>0</v>
      </c>
      <c r="ION174" s="132">
        <f t="shared" si="109"/>
        <v>0</v>
      </c>
      <c r="IOO174" s="132">
        <f t="shared" si="109"/>
        <v>0</v>
      </c>
      <c r="IOP174" s="132">
        <f t="shared" ref="IOP174:IRA174" si="110">SUBTOTAL(9,IOP64:IOP65)</f>
        <v>0</v>
      </c>
      <c r="IOQ174" s="132">
        <f t="shared" si="110"/>
        <v>0</v>
      </c>
      <c r="IOR174" s="132">
        <f t="shared" si="110"/>
        <v>0</v>
      </c>
      <c r="IOS174" s="132">
        <f t="shared" si="110"/>
        <v>0</v>
      </c>
      <c r="IOT174" s="132">
        <f t="shared" si="110"/>
        <v>0</v>
      </c>
      <c r="IOU174" s="132">
        <f t="shared" si="110"/>
        <v>0</v>
      </c>
      <c r="IOV174" s="132">
        <f t="shared" si="110"/>
        <v>0</v>
      </c>
      <c r="IOW174" s="132">
        <f t="shared" si="110"/>
        <v>0</v>
      </c>
      <c r="IOX174" s="132">
        <f t="shared" si="110"/>
        <v>0</v>
      </c>
      <c r="IOY174" s="132">
        <f t="shared" si="110"/>
        <v>0</v>
      </c>
      <c r="IOZ174" s="132">
        <f t="shared" si="110"/>
        <v>0</v>
      </c>
      <c r="IPA174" s="132">
        <f t="shared" si="110"/>
        <v>0</v>
      </c>
      <c r="IPB174" s="132">
        <f t="shared" si="110"/>
        <v>0</v>
      </c>
      <c r="IPC174" s="132">
        <f t="shared" si="110"/>
        <v>0</v>
      </c>
      <c r="IPD174" s="132">
        <f t="shared" si="110"/>
        <v>0</v>
      </c>
      <c r="IPE174" s="132">
        <f t="shared" si="110"/>
        <v>0</v>
      </c>
      <c r="IPF174" s="132">
        <f t="shared" si="110"/>
        <v>0</v>
      </c>
      <c r="IPG174" s="132">
        <f t="shared" si="110"/>
        <v>0</v>
      </c>
      <c r="IPH174" s="132">
        <f t="shared" si="110"/>
        <v>0</v>
      </c>
      <c r="IPI174" s="132">
        <f t="shared" si="110"/>
        <v>0</v>
      </c>
      <c r="IPJ174" s="132">
        <f t="shared" si="110"/>
        <v>0</v>
      </c>
      <c r="IPK174" s="132">
        <f t="shared" si="110"/>
        <v>0</v>
      </c>
      <c r="IPL174" s="132">
        <f t="shared" si="110"/>
        <v>0</v>
      </c>
      <c r="IPM174" s="132">
        <f t="shared" si="110"/>
        <v>0</v>
      </c>
      <c r="IPN174" s="132">
        <f t="shared" si="110"/>
        <v>0</v>
      </c>
      <c r="IPO174" s="132">
        <f t="shared" si="110"/>
        <v>0</v>
      </c>
      <c r="IPP174" s="132">
        <f t="shared" si="110"/>
        <v>0</v>
      </c>
      <c r="IPQ174" s="132">
        <f t="shared" si="110"/>
        <v>0</v>
      </c>
      <c r="IPR174" s="132">
        <f t="shared" si="110"/>
        <v>0</v>
      </c>
      <c r="IPS174" s="132">
        <f t="shared" si="110"/>
        <v>0</v>
      </c>
      <c r="IPT174" s="132">
        <f t="shared" si="110"/>
        <v>0</v>
      </c>
      <c r="IPU174" s="132">
        <f t="shared" si="110"/>
        <v>0</v>
      </c>
      <c r="IPV174" s="132">
        <f t="shared" si="110"/>
        <v>0</v>
      </c>
      <c r="IPW174" s="132">
        <f t="shared" si="110"/>
        <v>0</v>
      </c>
      <c r="IPX174" s="132">
        <f t="shared" si="110"/>
        <v>0</v>
      </c>
      <c r="IPY174" s="132">
        <f t="shared" si="110"/>
        <v>0</v>
      </c>
      <c r="IPZ174" s="132">
        <f t="shared" si="110"/>
        <v>0</v>
      </c>
      <c r="IQA174" s="132">
        <f t="shared" si="110"/>
        <v>0</v>
      </c>
      <c r="IQB174" s="132">
        <f t="shared" si="110"/>
        <v>0</v>
      </c>
      <c r="IQC174" s="132">
        <f t="shared" si="110"/>
        <v>0</v>
      </c>
      <c r="IQD174" s="132">
        <f t="shared" si="110"/>
        <v>0</v>
      </c>
      <c r="IQE174" s="132">
        <f t="shared" si="110"/>
        <v>0</v>
      </c>
      <c r="IQF174" s="132">
        <f t="shared" si="110"/>
        <v>0</v>
      </c>
      <c r="IQG174" s="132">
        <f t="shared" si="110"/>
        <v>0</v>
      </c>
      <c r="IQH174" s="132">
        <f t="shared" si="110"/>
        <v>0</v>
      </c>
      <c r="IQI174" s="132">
        <f t="shared" si="110"/>
        <v>0</v>
      </c>
      <c r="IQJ174" s="132">
        <f t="shared" si="110"/>
        <v>0</v>
      </c>
      <c r="IQK174" s="132">
        <f t="shared" si="110"/>
        <v>0</v>
      </c>
      <c r="IQL174" s="132">
        <f t="shared" si="110"/>
        <v>0</v>
      </c>
      <c r="IQM174" s="132">
        <f t="shared" si="110"/>
        <v>0</v>
      </c>
      <c r="IQN174" s="132">
        <f t="shared" si="110"/>
        <v>0</v>
      </c>
      <c r="IQO174" s="132">
        <f t="shared" si="110"/>
        <v>0</v>
      </c>
      <c r="IQP174" s="132">
        <f t="shared" si="110"/>
        <v>0</v>
      </c>
      <c r="IQQ174" s="132">
        <f t="shared" si="110"/>
        <v>0</v>
      </c>
      <c r="IQR174" s="132">
        <f t="shared" si="110"/>
        <v>0</v>
      </c>
      <c r="IQS174" s="132">
        <f t="shared" si="110"/>
        <v>0</v>
      </c>
      <c r="IQT174" s="132">
        <f t="shared" si="110"/>
        <v>0</v>
      </c>
      <c r="IQU174" s="132">
        <f t="shared" si="110"/>
        <v>0</v>
      </c>
      <c r="IQV174" s="132">
        <f t="shared" si="110"/>
        <v>0</v>
      </c>
      <c r="IQW174" s="132">
        <f t="shared" si="110"/>
        <v>0</v>
      </c>
      <c r="IQX174" s="132">
        <f t="shared" si="110"/>
        <v>0</v>
      </c>
      <c r="IQY174" s="132">
        <f t="shared" si="110"/>
        <v>0</v>
      </c>
      <c r="IQZ174" s="132">
        <f t="shared" si="110"/>
        <v>0</v>
      </c>
      <c r="IRA174" s="132">
        <f t="shared" si="110"/>
        <v>0</v>
      </c>
      <c r="IRB174" s="132">
        <f t="shared" ref="IRB174:ITM174" si="111">SUBTOTAL(9,IRB64:IRB65)</f>
        <v>0</v>
      </c>
      <c r="IRC174" s="132">
        <f t="shared" si="111"/>
        <v>0</v>
      </c>
      <c r="IRD174" s="132">
        <f t="shared" si="111"/>
        <v>0</v>
      </c>
      <c r="IRE174" s="132">
        <f t="shared" si="111"/>
        <v>0</v>
      </c>
      <c r="IRF174" s="132">
        <f t="shared" si="111"/>
        <v>0</v>
      </c>
      <c r="IRG174" s="132">
        <f t="shared" si="111"/>
        <v>0</v>
      </c>
      <c r="IRH174" s="132">
        <f t="shared" si="111"/>
        <v>0</v>
      </c>
      <c r="IRI174" s="132">
        <f t="shared" si="111"/>
        <v>0</v>
      </c>
      <c r="IRJ174" s="132">
        <f t="shared" si="111"/>
        <v>0</v>
      </c>
      <c r="IRK174" s="132">
        <f t="shared" si="111"/>
        <v>0</v>
      </c>
      <c r="IRL174" s="132">
        <f t="shared" si="111"/>
        <v>0</v>
      </c>
      <c r="IRM174" s="132">
        <f t="shared" si="111"/>
        <v>0</v>
      </c>
      <c r="IRN174" s="132">
        <f t="shared" si="111"/>
        <v>0</v>
      </c>
      <c r="IRO174" s="132">
        <f t="shared" si="111"/>
        <v>0</v>
      </c>
      <c r="IRP174" s="132">
        <f t="shared" si="111"/>
        <v>0</v>
      </c>
      <c r="IRQ174" s="132">
        <f t="shared" si="111"/>
        <v>0</v>
      </c>
      <c r="IRR174" s="132">
        <f t="shared" si="111"/>
        <v>0</v>
      </c>
      <c r="IRS174" s="132">
        <f t="shared" si="111"/>
        <v>0</v>
      </c>
      <c r="IRT174" s="132">
        <f t="shared" si="111"/>
        <v>0</v>
      </c>
      <c r="IRU174" s="132">
        <f t="shared" si="111"/>
        <v>0</v>
      </c>
      <c r="IRV174" s="132">
        <f t="shared" si="111"/>
        <v>0</v>
      </c>
      <c r="IRW174" s="132">
        <f t="shared" si="111"/>
        <v>0</v>
      </c>
      <c r="IRX174" s="132">
        <f t="shared" si="111"/>
        <v>0</v>
      </c>
      <c r="IRY174" s="132">
        <f t="shared" si="111"/>
        <v>0</v>
      </c>
      <c r="IRZ174" s="132">
        <f t="shared" si="111"/>
        <v>0</v>
      </c>
      <c r="ISA174" s="132">
        <f t="shared" si="111"/>
        <v>0</v>
      </c>
      <c r="ISB174" s="132">
        <f t="shared" si="111"/>
        <v>0</v>
      </c>
      <c r="ISC174" s="132">
        <f t="shared" si="111"/>
        <v>0</v>
      </c>
      <c r="ISD174" s="132">
        <f t="shared" si="111"/>
        <v>0</v>
      </c>
      <c r="ISE174" s="132">
        <f t="shared" si="111"/>
        <v>0</v>
      </c>
      <c r="ISF174" s="132">
        <f t="shared" si="111"/>
        <v>0</v>
      </c>
      <c r="ISG174" s="132">
        <f t="shared" si="111"/>
        <v>0</v>
      </c>
      <c r="ISH174" s="132">
        <f t="shared" si="111"/>
        <v>0</v>
      </c>
      <c r="ISI174" s="132">
        <f t="shared" si="111"/>
        <v>0</v>
      </c>
      <c r="ISJ174" s="132">
        <f t="shared" si="111"/>
        <v>0</v>
      </c>
      <c r="ISK174" s="132">
        <f t="shared" si="111"/>
        <v>0</v>
      </c>
      <c r="ISL174" s="132">
        <f t="shared" si="111"/>
        <v>0</v>
      </c>
      <c r="ISM174" s="132">
        <f t="shared" si="111"/>
        <v>0</v>
      </c>
      <c r="ISN174" s="132">
        <f t="shared" si="111"/>
        <v>0</v>
      </c>
      <c r="ISO174" s="132">
        <f t="shared" si="111"/>
        <v>0</v>
      </c>
      <c r="ISP174" s="132">
        <f t="shared" si="111"/>
        <v>0</v>
      </c>
      <c r="ISQ174" s="132">
        <f t="shared" si="111"/>
        <v>0</v>
      </c>
      <c r="ISR174" s="132">
        <f t="shared" si="111"/>
        <v>0</v>
      </c>
      <c r="ISS174" s="132">
        <f t="shared" si="111"/>
        <v>0</v>
      </c>
      <c r="IST174" s="132">
        <f t="shared" si="111"/>
        <v>0</v>
      </c>
      <c r="ISU174" s="132">
        <f t="shared" si="111"/>
        <v>0</v>
      </c>
      <c r="ISV174" s="132">
        <f t="shared" si="111"/>
        <v>0</v>
      </c>
      <c r="ISW174" s="132">
        <f t="shared" si="111"/>
        <v>0</v>
      </c>
      <c r="ISX174" s="132">
        <f t="shared" si="111"/>
        <v>0</v>
      </c>
      <c r="ISY174" s="132">
        <f t="shared" si="111"/>
        <v>0</v>
      </c>
      <c r="ISZ174" s="132">
        <f t="shared" si="111"/>
        <v>0</v>
      </c>
      <c r="ITA174" s="132">
        <f t="shared" si="111"/>
        <v>0</v>
      </c>
      <c r="ITB174" s="132">
        <f t="shared" si="111"/>
        <v>0</v>
      </c>
      <c r="ITC174" s="132">
        <f t="shared" si="111"/>
        <v>0</v>
      </c>
      <c r="ITD174" s="132">
        <f t="shared" si="111"/>
        <v>0</v>
      </c>
      <c r="ITE174" s="132">
        <f t="shared" si="111"/>
        <v>0</v>
      </c>
      <c r="ITF174" s="132">
        <f t="shared" si="111"/>
        <v>0</v>
      </c>
      <c r="ITG174" s="132">
        <f t="shared" si="111"/>
        <v>0</v>
      </c>
      <c r="ITH174" s="132">
        <f t="shared" si="111"/>
        <v>0</v>
      </c>
      <c r="ITI174" s="132">
        <f t="shared" si="111"/>
        <v>0</v>
      </c>
      <c r="ITJ174" s="132">
        <f t="shared" si="111"/>
        <v>0</v>
      </c>
      <c r="ITK174" s="132">
        <f t="shared" si="111"/>
        <v>0</v>
      </c>
      <c r="ITL174" s="132">
        <f t="shared" si="111"/>
        <v>0</v>
      </c>
      <c r="ITM174" s="132">
        <f t="shared" si="111"/>
        <v>0</v>
      </c>
      <c r="ITN174" s="132">
        <f t="shared" ref="ITN174:IVY174" si="112">SUBTOTAL(9,ITN64:ITN65)</f>
        <v>0</v>
      </c>
      <c r="ITO174" s="132">
        <f t="shared" si="112"/>
        <v>0</v>
      </c>
      <c r="ITP174" s="132">
        <f t="shared" si="112"/>
        <v>0</v>
      </c>
      <c r="ITQ174" s="132">
        <f t="shared" si="112"/>
        <v>0</v>
      </c>
      <c r="ITR174" s="132">
        <f t="shared" si="112"/>
        <v>0</v>
      </c>
      <c r="ITS174" s="132">
        <f t="shared" si="112"/>
        <v>0</v>
      </c>
      <c r="ITT174" s="132">
        <f t="shared" si="112"/>
        <v>0</v>
      </c>
      <c r="ITU174" s="132">
        <f t="shared" si="112"/>
        <v>0</v>
      </c>
      <c r="ITV174" s="132">
        <f t="shared" si="112"/>
        <v>0</v>
      </c>
      <c r="ITW174" s="132">
        <f t="shared" si="112"/>
        <v>0</v>
      </c>
      <c r="ITX174" s="132">
        <f t="shared" si="112"/>
        <v>0</v>
      </c>
      <c r="ITY174" s="132">
        <f t="shared" si="112"/>
        <v>0</v>
      </c>
      <c r="ITZ174" s="132">
        <f t="shared" si="112"/>
        <v>0</v>
      </c>
      <c r="IUA174" s="132">
        <f t="shared" si="112"/>
        <v>0</v>
      </c>
      <c r="IUB174" s="132">
        <f t="shared" si="112"/>
        <v>0</v>
      </c>
      <c r="IUC174" s="132">
        <f t="shared" si="112"/>
        <v>0</v>
      </c>
      <c r="IUD174" s="132">
        <f t="shared" si="112"/>
        <v>0</v>
      </c>
      <c r="IUE174" s="132">
        <f t="shared" si="112"/>
        <v>0</v>
      </c>
      <c r="IUF174" s="132">
        <f t="shared" si="112"/>
        <v>0</v>
      </c>
      <c r="IUG174" s="132">
        <f t="shared" si="112"/>
        <v>0</v>
      </c>
      <c r="IUH174" s="132">
        <f t="shared" si="112"/>
        <v>0</v>
      </c>
      <c r="IUI174" s="132">
        <f t="shared" si="112"/>
        <v>0</v>
      </c>
      <c r="IUJ174" s="132">
        <f t="shared" si="112"/>
        <v>0</v>
      </c>
      <c r="IUK174" s="132">
        <f t="shared" si="112"/>
        <v>0</v>
      </c>
      <c r="IUL174" s="132">
        <f t="shared" si="112"/>
        <v>0</v>
      </c>
      <c r="IUM174" s="132">
        <f t="shared" si="112"/>
        <v>0</v>
      </c>
      <c r="IUN174" s="132">
        <f t="shared" si="112"/>
        <v>0</v>
      </c>
      <c r="IUO174" s="132">
        <f t="shared" si="112"/>
        <v>0</v>
      </c>
      <c r="IUP174" s="132">
        <f t="shared" si="112"/>
        <v>0</v>
      </c>
      <c r="IUQ174" s="132">
        <f t="shared" si="112"/>
        <v>0</v>
      </c>
      <c r="IUR174" s="132">
        <f t="shared" si="112"/>
        <v>0</v>
      </c>
      <c r="IUS174" s="132">
        <f t="shared" si="112"/>
        <v>0</v>
      </c>
      <c r="IUT174" s="132">
        <f t="shared" si="112"/>
        <v>0</v>
      </c>
      <c r="IUU174" s="132">
        <f t="shared" si="112"/>
        <v>0</v>
      </c>
      <c r="IUV174" s="132">
        <f t="shared" si="112"/>
        <v>0</v>
      </c>
      <c r="IUW174" s="132">
        <f t="shared" si="112"/>
        <v>0</v>
      </c>
      <c r="IUX174" s="132">
        <f t="shared" si="112"/>
        <v>0</v>
      </c>
      <c r="IUY174" s="132">
        <f t="shared" si="112"/>
        <v>0</v>
      </c>
      <c r="IUZ174" s="132">
        <f t="shared" si="112"/>
        <v>0</v>
      </c>
      <c r="IVA174" s="132">
        <f t="shared" si="112"/>
        <v>0</v>
      </c>
      <c r="IVB174" s="132">
        <f t="shared" si="112"/>
        <v>0</v>
      </c>
      <c r="IVC174" s="132">
        <f t="shared" si="112"/>
        <v>0</v>
      </c>
      <c r="IVD174" s="132">
        <f t="shared" si="112"/>
        <v>0</v>
      </c>
      <c r="IVE174" s="132">
        <f t="shared" si="112"/>
        <v>0</v>
      </c>
      <c r="IVF174" s="132">
        <f t="shared" si="112"/>
        <v>0</v>
      </c>
      <c r="IVG174" s="132">
        <f t="shared" si="112"/>
        <v>0</v>
      </c>
      <c r="IVH174" s="132">
        <f t="shared" si="112"/>
        <v>0</v>
      </c>
      <c r="IVI174" s="132">
        <f t="shared" si="112"/>
        <v>0</v>
      </c>
      <c r="IVJ174" s="132">
        <f t="shared" si="112"/>
        <v>0</v>
      </c>
      <c r="IVK174" s="132">
        <f t="shared" si="112"/>
        <v>0</v>
      </c>
      <c r="IVL174" s="132">
        <f t="shared" si="112"/>
        <v>0</v>
      </c>
      <c r="IVM174" s="132">
        <f t="shared" si="112"/>
        <v>0</v>
      </c>
      <c r="IVN174" s="132">
        <f t="shared" si="112"/>
        <v>0</v>
      </c>
      <c r="IVO174" s="132">
        <f t="shared" si="112"/>
        <v>0</v>
      </c>
      <c r="IVP174" s="132">
        <f t="shared" si="112"/>
        <v>0</v>
      </c>
      <c r="IVQ174" s="132">
        <f t="shared" si="112"/>
        <v>0</v>
      </c>
      <c r="IVR174" s="132">
        <f t="shared" si="112"/>
        <v>0</v>
      </c>
      <c r="IVS174" s="132">
        <f t="shared" si="112"/>
        <v>0</v>
      </c>
      <c r="IVT174" s="132">
        <f t="shared" si="112"/>
        <v>0</v>
      </c>
      <c r="IVU174" s="132">
        <f t="shared" si="112"/>
        <v>0</v>
      </c>
      <c r="IVV174" s="132">
        <f t="shared" si="112"/>
        <v>0</v>
      </c>
      <c r="IVW174" s="132">
        <f t="shared" si="112"/>
        <v>0</v>
      </c>
      <c r="IVX174" s="132">
        <f t="shared" si="112"/>
        <v>0</v>
      </c>
      <c r="IVY174" s="132">
        <f t="shared" si="112"/>
        <v>0</v>
      </c>
      <c r="IVZ174" s="132">
        <f t="shared" ref="IVZ174:IYK174" si="113">SUBTOTAL(9,IVZ64:IVZ65)</f>
        <v>0</v>
      </c>
      <c r="IWA174" s="132">
        <f t="shared" si="113"/>
        <v>0</v>
      </c>
      <c r="IWB174" s="132">
        <f t="shared" si="113"/>
        <v>0</v>
      </c>
      <c r="IWC174" s="132">
        <f t="shared" si="113"/>
        <v>0</v>
      </c>
      <c r="IWD174" s="132">
        <f t="shared" si="113"/>
        <v>0</v>
      </c>
      <c r="IWE174" s="132">
        <f t="shared" si="113"/>
        <v>0</v>
      </c>
      <c r="IWF174" s="132">
        <f t="shared" si="113"/>
        <v>0</v>
      </c>
      <c r="IWG174" s="132">
        <f t="shared" si="113"/>
        <v>0</v>
      </c>
      <c r="IWH174" s="132">
        <f t="shared" si="113"/>
        <v>0</v>
      </c>
      <c r="IWI174" s="132">
        <f t="shared" si="113"/>
        <v>0</v>
      </c>
      <c r="IWJ174" s="132">
        <f t="shared" si="113"/>
        <v>0</v>
      </c>
      <c r="IWK174" s="132">
        <f t="shared" si="113"/>
        <v>0</v>
      </c>
      <c r="IWL174" s="132">
        <f t="shared" si="113"/>
        <v>0</v>
      </c>
      <c r="IWM174" s="132">
        <f t="shared" si="113"/>
        <v>0</v>
      </c>
      <c r="IWN174" s="132">
        <f t="shared" si="113"/>
        <v>0</v>
      </c>
      <c r="IWO174" s="132">
        <f t="shared" si="113"/>
        <v>0</v>
      </c>
      <c r="IWP174" s="132">
        <f t="shared" si="113"/>
        <v>0</v>
      </c>
      <c r="IWQ174" s="132">
        <f t="shared" si="113"/>
        <v>0</v>
      </c>
      <c r="IWR174" s="132">
        <f t="shared" si="113"/>
        <v>0</v>
      </c>
      <c r="IWS174" s="132">
        <f t="shared" si="113"/>
        <v>0</v>
      </c>
      <c r="IWT174" s="132">
        <f t="shared" si="113"/>
        <v>0</v>
      </c>
      <c r="IWU174" s="132">
        <f t="shared" si="113"/>
        <v>0</v>
      </c>
      <c r="IWV174" s="132">
        <f t="shared" si="113"/>
        <v>0</v>
      </c>
      <c r="IWW174" s="132">
        <f t="shared" si="113"/>
        <v>0</v>
      </c>
      <c r="IWX174" s="132">
        <f t="shared" si="113"/>
        <v>0</v>
      </c>
      <c r="IWY174" s="132">
        <f t="shared" si="113"/>
        <v>0</v>
      </c>
      <c r="IWZ174" s="132">
        <f t="shared" si="113"/>
        <v>0</v>
      </c>
      <c r="IXA174" s="132">
        <f t="shared" si="113"/>
        <v>0</v>
      </c>
      <c r="IXB174" s="132">
        <f t="shared" si="113"/>
        <v>0</v>
      </c>
      <c r="IXC174" s="132">
        <f t="shared" si="113"/>
        <v>0</v>
      </c>
      <c r="IXD174" s="132">
        <f t="shared" si="113"/>
        <v>0</v>
      </c>
      <c r="IXE174" s="132">
        <f t="shared" si="113"/>
        <v>0</v>
      </c>
      <c r="IXF174" s="132">
        <f t="shared" si="113"/>
        <v>0</v>
      </c>
      <c r="IXG174" s="132">
        <f t="shared" si="113"/>
        <v>0</v>
      </c>
      <c r="IXH174" s="132">
        <f t="shared" si="113"/>
        <v>0</v>
      </c>
      <c r="IXI174" s="132">
        <f t="shared" si="113"/>
        <v>0</v>
      </c>
      <c r="IXJ174" s="132">
        <f t="shared" si="113"/>
        <v>0</v>
      </c>
      <c r="IXK174" s="132">
        <f t="shared" si="113"/>
        <v>0</v>
      </c>
      <c r="IXL174" s="132">
        <f t="shared" si="113"/>
        <v>0</v>
      </c>
      <c r="IXM174" s="132">
        <f t="shared" si="113"/>
        <v>0</v>
      </c>
      <c r="IXN174" s="132">
        <f t="shared" si="113"/>
        <v>0</v>
      </c>
      <c r="IXO174" s="132">
        <f t="shared" si="113"/>
        <v>0</v>
      </c>
      <c r="IXP174" s="132">
        <f t="shared" si="113"/>
        <v>0</v>
      </c>
      <c r="IXQ174" s="132">
        <f t="shared" si="113"/>
        <v>0</v>
      </c>
      <c r="IXR174" s="132">
        <f t="shared" si="113"/>
        <v>0</v>
      </c>
      <c r="IXS174" s="132">
        <f t="shared" si="113"/>
        <v>0</v>
      </c>
      <c r="IXT174" s="132">
        <f t="shared" si="113"/>
        <v>0</v>
      </c>
      <c r="IXU174" s="132">
        <f t="shared" si="113"/>
        <v>0</v>
      </c>
      <c r="IXV174" s="132">
        <f t="shared" si="113"/>
        <v>0</v>
      </c>
      <c r="IXW174" s="132">
        <f t="shared" si="113"/>
        <v>0</v>
      </c>
      <c r="IXX174" s="132">
        <f t="shared" si="113"/>
        <v>0</v>
      </c>
      <c r="IXY174" s="132">
        <f t="shared" si="113"/>
        <v>0</v>
      </c>
      <c r="IXZ174" s="132">
        <f t="shared" si="113"/>
        <v>0</v>
      </c>
      <c r="IYA174" s="132">
        <f t="shared" si="113"/>
        <v>0</v>
      </c>
      <c r="IYB174" s="132">
        <f t="shared" si="113"/>
        <v>0</v>
      </c>
      <c r="IYC174" s="132">
        <f t="shared" si="113"/>
        <v>0</v>
      </c>
      <c r="IYD174" s="132">
        <f t="shared" si="113"/>
        <v>0</v>
      </c>
      <c r="IYE174" s="132">
        <f t="shared" si="113"/>
        <v>0</v>
      </c>
      <c r="IYF174" s="132">
        <f t="shared" si="113"/>
        <v>0</v>
      </c>
      <c r="IYG174" s="132">
        <f t="shared" si="113"/>
        <v>0</v>
      </c>
      <c r="IYH174" s="132">
        <f t="shared" si="113"/>
        <v>0</v>
      </c>
      <c r="IYI174" s="132">
        <f t="shared" si="113"/>
        <v>0</v>
      </c>
      <c r="IYJ174" s="132">
        <f t="shared" si="113"/>
        <v>0</v>
      </c>
      <c r="IYK174" s="132">
        <f t="shared" si="113"/>
        <v>0</v>
      </c>
      <c r="IYL174" s="132">
        <f t="shared" ref="IYL174:JAW174" si="114">SUBTOTAL(9,IYL64:IYL65)</f>
        <v>0</v>
      </c>
      <c r="IYM174" s="132">
        <f t="shared" si="114"/>
        <v>0</v>
      </c>
      <c r="IYN174" s="132">
        <f t="shared" si="114"/>
        <v>0</v>
      </c>
      <c r="IYO174" s="132">
        <f t="shared" si="114"/>
        <v>0</v>
      </c>
      <c r="IYP174" s="132">
        <f t="shared" si="114"/>
        <v>0</v>
      </c>
      <c r="IYQ174" s="132">
        <f t="shared" si="114"/>
        <v>0</v>
      </c>
      <c r="IYR174" s="132">
        <f t="shared" si="114"/>
        <v>0</v>
      </c>
      <c r="IYS174" s="132">
        <f t="shared" si="114"/>
        <v>0</v>
      </c>
      <c r="IYT174" s="132">
        <f t="shared" si="114"/>
        <v>0</v>
      </c>
      <c r="IYU174" s="132">
        <f t="shared" si="114"/>
        <v>0</v>
      </c>
      <c r="IYV174" s="132">
        <f t="shared" si="114"/>
        <v>0</v>
      </c>
      <c r="IYW174" s="132">
        <f t="shared" si="114"/>
        <v>0</v>
      </c>
      <c r="IYX174" s="132">
        <f t="shared" si="114"/>
        <v>0</v>
      </c>
      <c r="IYY174" s="132">
        <f t="shared" si="114"/>
        <v>0</v>
      </c>
      <c r="IYZ174" s="132">
        <f t="shared" si="114"/>
        <v>0</v>
      </c>
      <c r="IZA174" s="132">
        <f t="shared" si="114"/>
        <v>0</v>
      </c>
      <c r="IZB174" s="132">
        <f t="shared" si="114"/>
        <v>0</v>
      </c>
      <c r="IZC174" s="132">
        <f t="shared" si="114"/>
        <v>0</v>
      </c>
      <c r="IZD174" s="132">
        <f t="shared" si="114"/>
        <v>0</v>
      </c>
      <c r="IZE174" s="132">
        <f t="shared" si="114"/>
        <v>0</v>
      </c>
      <c r="IZF174" s="132">
        <f t="shared" si="114"/>
        <v>0</v>
      </c>
      <c r="IZG174" s="132">
        <f t="shared" si="114"/>
        <v>0</v>
      </c>
      <c r="IZH174" s="132">
        <f t="shared" si="114"/>
        <v>0</v>
      </c>
      <c r="IZI174" s="132">
        <f t="shared" si="114"/>
        <v>0</v>
      </c>
      <c r="IZJ174" s="132">
        <f t="shared" si="114"/>
        <v>0</v>
      </c>
      <c r="IZK174" s="132">
        <f t="shared" si="114"/>
        <v>0</v>
      </c>
      <c r="IZL174" s="132">
        <f t="shared" si="114"/>
        <v>0</v>
      </c>
      <c r="IZM174" s="132">
        <f t="shared" si="114"/>
        <v>0</v>
      </c>
      <c r="IZN174" s="132">
        <f t="shared" si="114"/>
        <v>0</v>
      </c>
      <c r="IZO174" s="132">
        <f t="shared" si="114"/>
        <v>0</v>
      </c>
      <c r="IZP174" s="132">
        <f t="shared" si="114"/>
        <v>0</v>
      </c>
      <c r="IZQ174" s="132">
        <f t="shared" si="114"/>
        <v>0</v>
      </c>
      <c r="IZR174" s="132">
        <f t="shared" si="114"/>
        <v>0</v>
      </c>
      <c r="IZS174" s="132">
        <f t="shared" si="114"/>
        <v>0</v>
      </c>
      <c r="IZT174" s="132">
        <f t="shared" si="114"/>
        <v>0</v>
      </c>
      <c r="IZU174" s="132">
        <f t="shared" si="114"/>
        <v>0</v>
      </c>
      <c r="IZV174" s="132">
        <f t="shared" si="114"/>
        <v>0</v>
      </c>
      <c r="IZW174" s="132">
        <f t="shared" si="114"/>
        <v>0</v>
      </c>
      <c r="IZX174" s="132">
        <f t="shared" si="114"/>
        <v>0</v>
      </c>
      <c r="IZY174" s="132">
        <f t="shared" si="114"/>
        <v>0</v>
      </c>
      <c r="IZZ174" s="132">
        <f t="shared" si="114"/>
        <v>0</v>
      </c>
      <c r="JAA174" s="132">
        <f t="shared" si="114"/>
        <v>0</v>
      </c>
      <c r="JAB174" s="132">
        <f t="shared" si="114"/>
        <v>0</v>
      </c>
      <c r="JAC174" s="132">
        <f t="shared" si="114"/>
        <v>0</v>
      </c>
      <c r="JAD174" s="132">
        <f t="shared" si="114"/>
        <v>0</v>
      </c>
      <c r="JAE174" s="132">
        <f t="shared" si="114"/>
        <v>0</v>
      </c>
      <c r="JAF174" s="132">
        <f t="shared" si="114"/>
        <v>0</v>
      </c>
      <c r="JAG174" s="132">
        <f t="shared" si="114"/>
        <v>0</v>
      </c>
      <c r="JAH174" s="132">
        <f t="shared" si="114"/>
        <v>0</v>
      </c>
      <c r="JAI174" s="132">
        <f t="shared" si="114"/>
        <v>0</v>
      </c>
      <c r="JAJ174" s="132">
        <f t="shared" si="114"/>
        <v>0</v>
      </c>
      <c r="JAK174" s="132">
        <f t="shared" si="114"/>
        <v>0</v>
      </c>
      <c r="JAL174" s="132">
        <f t="shared" si="114"/>
        <v>0</v>
      </c>
      <c r="JAM174" s="132">
        <f t="shared" si="114"/>
        <v>0</v>
      </c>
      <c r="JAN174" s="132">
        <f t="shared" si="114"/>
        <v>0</v>
      </c>
      <c r="JAO174" s="132">
        <f t="shared" si="114"/>
        <v>0</v>
      </c>
      <c r="JAP174" s="132">
        <f t="shared" si="114"/>
        <v>0</v>
      </c>
      <c r="JAQ174" s="132">
        <f t="shared" si="114"/>
        <v>0</v>
      </c>
      <c r="JAR174" s="132">
        <f t="shared" si="114"/>
        <v>0</v>
      </c>
      <c r="JAS174" s="132">
        <f t="shared" si="114"/>
        <v>0</v>
      </c>
      <c r="JAT174" s="132">
        <f t="shared" si="114"/>
        <v>0</v>
      </c>
      <c r="JAU174" s="132">
        <f t="shared" si="114"/>
        <v>0</v>
      </c>
      <c r="JAV174" s="132">
        <f t="shared" si="114"/>
        <v>0</v>
      </c>
      <c r="JAW174" s="132">
        <f t="shared" si="114"/>
        <v>0</v>
      </c>
      <c r="JAX174" s="132">
        <f t="shared" ref="JAX174:JDI174" si="115">SUBTOTAL(9,JAX64:JAX65)</f>
        <v>0</v>
      </c>
      <c r="JAY174" s="132">
        <f t="shared" si="115"/>
        <v>0</v>
      </c>
      <c r="JAZ174" s="132">
        <f t="shared" si="115"/>
        <v>0</v>
      </c>
      <c r="JBA174" s="132">
        <f t="shared" si="115"/>
        <v>0</v>
      </c>
      <c r="JBB174" s="132">
        <f t="shared" si="115"/>
        <v>0</v>
      </c>
      <c r="JBC174" s="132">
        <f t="shared" si="115"/>
        <v>0</v>
      </c>
      <c r="JBD174" s="132">
        <f t="shared" si="115"/>
        <v>0</v>
      </c>
      <c r="JBE174" s="132">
        <f t="shared" si="115"/>
        <v>0</v>
      </c>
      <c r="JBF174" s="132">
        <f t="shared" si="115"/>
        <v>0</v>
      </c>
      <c r="JBG174" s="132">
        <f t="shared" si="115"/>
        <v>0</v>
      </c>
      <c r="JBH174" s="132">
        <f t="shared" si="115"/>
        <v>0</v>
      </c>
      <c r="JBI174" s="132">
        <f t="shared" si="115"/>
        <v>0</v>
      </c>
      <c r="JBJ174" s="132">
        <f t="shared" si="115"/>
        <v>0</v>
      </c>
      <c r="JBK174" s="132">
        <f t="shared" si="115"/>
        <v>0</v>
      </c>
      <c r="JBL174" s="132">
        <f t="shared" si="115"/>
        <v>0</v>
      </c>
      <c r="JBM174" s="132">
        <f t="shared" si="115"/>
        <v>0</v>
      </c>
      <c r="JBN174" s="132">
        <f t="shared" si="115"/>
        <v>0</v>
      </c>
      <c r="JBO174" s="132">
        <f t="shared" si="115"/>
        <v>0</v>
      </c>
      <c r="JBP174" s="132">
        <f t="shared" si="115"/>
        <v>0</v>
      </c>
      <c r="JBQ174" s="132">
        <f t="shared" si="115"/>
        <v>0</v>
      </c>
      <c r="JBR174" s="132">
        <f t="shared" si="115"/>
        <v>0</v>
      </c>
      <c r="JBS174" s="132">
        <f t="shared" si="115"/>
        <v>0</v>
      </c>
      <c r="JBT174" s="132">
        <f t="shared" si="115"/>
        <v>0</v>
      </c>
      <c r="JBU174" s="132">
        <f t="shared" si="115"/>
        <v>0</v>
      </c>
      <c r="JBV174" s="132">
        <f t="shared" si="115"/>
        <v>0</v>
      </c>
      <c r="JBW174" s="132">
        <f t="shared" si="115"/>
        <v>0</v>
      </c>
      <c r="JBX174" s="132">
        <f t="shared" si="115"/>
        <v>0</v>
      </c>
      <c r="JBY174" s="132">
        <f t="shared" si="115"/>
        <v>0</v>
      </c>
      <c r="JBZ174" s="132">
        <f t="shared" si="115"/>
        <v>0</v>
      </c>
      <c r="JCA174" s="132">
        <f t="shared" si="115"/>
        <v>0</v>
      </c>
      <c r="JCB174" s="132">
        <f t="shared" si="115"/>
        <v>0</v>
      </c>
      <c r="JCC174" s="132">
        <f t="shared" si="115"/>
        <v>0</v>
      </c>
      <c r="JCD174" s="132">
        <f t="shared" si="115"/>
        <v>0</v>
      </c>
      <c r="JCE174" s="132">
        <f t="shared" si="115"/>
        <v>0</v>
      </c>
      <c r="JCF174" s="132">
        <f t="shared" si="115"/>
        <v>0</v>
      </c>
      <c r="JCG174" s="132">
        <f t="shared" si="115"/>
        <v>0</v>
      </c>
      <c r="JCH174" s="132">
        <f t="shared" si="115"/>
        <v>0</v>
      </c>
      <c r="JCI174" s="132">
        <f t="shared" si="115"/>
        <v>0</v>
      </c>
      <c r="JCJ174" s="132">
        <f t="shared" si="115"/>
        <v>0</v>
      </c>
      <c r="JCK174" s="132">
        <f t="shared" si="115"/>
        <v>0</v>
      </c>
      <c r="JCL174" s="132">
        <f t="shared" si="115"/>
        <v>0</v>
      </c>
      <c r="JCM174" s="132">
        <f t="shared" si="115"/>
        <v>0</v>
      </c>
      <c r="JCN174" s="132">
        <f t="shared" si="115"/>
        <v>0</v>
      </c>
      <c r="JCO174" s="132">
        <f t="shared" si="115"/>
        <v>0</v>
      </c>
      <c r="JCP174" s="132">
        <f t="shared" si="115"/>
        <v>0</v>
      </c>
      <c r="JCQ174" s="132">
        <f t="shared" si="115"/>
        <v>0</v>
      </c>
      <c r="JCR174" s="132">
        <f t="shared" si="115"/>
        <v>0</v>
      </c>
      <c r="JCS174" s="132">
        <f t="shared" si="115"/>
        <v>0</v>
      </c>
      <c r="JCT174" s="132">
        <f t="shared" si="115"/>
        <v>0</v>
      </c>
      <c r="JCU174" s="132">
        <f t="shared" si="115"/>
        <v>0</v>
      </c>
      <c r="JCV174" s="132">
        <f t="shared" si="115"/>
        <v>0</v>
      </c>
      <c r="JCW174" s="132">
        <f t="shared" si="115"/>
        <v>0</v>
      </c>
      <c r="JCX174" s="132">
        <f t="shared" si="115"/>
        <v>0</v>
      </c>
      <c r="JCY174" s="132">
        <f t="shared" si="115"/>
        <v>0</v>
      </c>
      <c r="JCZ174" s="132">
        <f t="shared" si="115"/>
        <v>0</v>
      </c>
      <c r="JDA174" s="132">
        <f t="shared" si="115"/>
        <v>0</v>
      </c>
      <c r="JDB174" s="132">
        <f t="shared" si="115"/>
        <v>0</v>
      </c>
      <c r="JDC174" s="132">
        <f t="shared" si="115"/>
        <v>0</v>
      </c>
      <c r="JDD174" s="132">
        <f t="shared" si="115"/>
        <v>0</v>
      </c>
      <c r="JDE174" s="132">
        <f t="shared" si="115"/>
        <v>0</v>
      </c>
      <c r="JDF174" s="132">
        <f t="shared" si="115"/>
        <v>0</v>
      </c>
      <c r="JDG174" s="132">
        <f t="shared" si="115"/>
        <v>0</v>
      </c>
      <c r="JDH174" s="132">
        <f t="shared" si="115"/>
        <v>0</v>
      </c>
      <c r="JDI174" s="132">
        <f t="shared" si="115"/>
        <v>0</v>
      </c>
      <c r="JDJ174" s="132">
        <f t="shared" ref="JDJ174:JFU174" si="116">SUBTOTAL(9,JDJ64:JDJ65)</f>
        <v>0</v>
      </c>
      <c r="JDK174" s="132">
        <f t="shared" si="116"/>
        <v>0</v>
      </c>
      <c r="JDL174" s="132">
        <f t="shared" si="116"/>
        <v>0</v>
      </c>
      <c r="JDM174" s="132">
        <f t="shared" si="116"/>
        <v>0</v>
      </c>
      <c r="JDN174" s="132">
        <f t="shared" si="116"/>
        <v>0</v>
      </c>
      <c r="JDO174" s="132">
        <f t="shared" si="116"/>
        <v>0</v>
      </c>
      <c r="JDP174" s="132">
        <f t="shared" si="116"/>
        <v>0</v>
      </c>
      <c r="JDQ174" s="132">
        <f t="shared" si="116"/>
        <v>0</v>
      </c>
      <c r="JDR174" s="132">
        <f t="shared" si="116"/>
        <v>0</v>
      </c>
      <c r="JDS174" s="132">
        <f t="shared" si="116"/>
        <v>0</v>
      </c>
      <c r="JDT174" s="132">
        <f t="shared" si="116"/>
        <v>0</v>
      </c>
      <c r="JDU174" s="132">
        <f t="shared" si="116"/>
        <v>0</v>
      </c>
      <c r="JDV174" s="132">
        <f t="shared" si="116"/>
        <v>0</v>
      </c>
      <c r="JDW174" s="132">
        <f t="shared" si="116"/>
        <v>0</v>
      </c>
      <c r="JDX174" s="132">
        <f t="shared" si="116"/>
        <v>0</v>
      </c>
      <c r="JDY174" s="132">
        <f t="shared" si="116"/>
        <v>0</v>
      </c>
      <c r="JDZ174" s="132">
        <f t="shared" si="116"/>
        <v>0</v>
      </c>
      <c r="JEA174" s="132">
        <f t="shared" si="116"/>
        <v>0</v>
      </c>
      <c r="JEB174" s="132">
        <f t="shared" si="116"/>
        <v>0</v>
      </c>
      <c r="JEC174" s="132">
        <f t="shared" si="116"/>
        <v>0</v>
      </c>
      <c r="JED174" s="132">
        <f t="shared" si="116"/>
        <v>0</v>
      </c>
      <c r="JEE174" s="132">
        <f t="shared" si="116"/>
        <v>0</v>
      </c>
      <c r="JEF174" s="132">
        <f t="shared" si="116"/>
        <v>0</v>
      </c>
      <c r="JEG174" s="132">
        <f t="shared" si="116"/>
        <v>0</v>
      </c>
      <c r="JEH174" s="132">
        <f t="shared" si="116"/>
        <v>0</v>
      </c>
      <c r="JEI174" s="132">
        <f t="shared" si="116"/>
        <v>0</v>
      </c>
      <c r="JEJ174" s="132">
        <f t="shared" si="116"/>
        <v>0</v>
      </c>
      <c r="JEK174" s="132">
        <f t="shared" si="116"/>
        <v>0</v>
      </c>
      <c r="JEL174" s="132">
        <f t="shared" si="116"/>
        <v>0</v>
      </c>
      <c r="JEM174" s="132">
        <f t="shared" si="116"/>
        <v>0</v>
      </c>
      <c r="JEN174" s="132">
        <f t="shared" si="116"/>
        <v>0</v>
      </c>
      <c r="JEO174" s="132">
        <f t="shared" si="116"/>
        <v>0</v>
      </c>
      <c r="JEP174" s="132">
        <f t="shared" si="116"/>
        <v>0</v>
      </c>
      <c r="JEQ174" s="132">
        <f t="shared" si="116"/>
        <v>0</v>
      </c>
      <c r="JER174" s="132">
        <f t="shared" si="116"/>
        <v>0</v>
      </c>
      <c r="JES174" s="132">
        <f t="shared" si="116"/>
        <v>0</v>
      </c>
      <c r="JET174" s="132">
        <f t="shared" si="116"/>
        <v>0</v>
      </c>
      <c r="JEU174" s="132">
        <f t="shared" si="116"/>
        <v>0</v>
      </c>
      <c r="JEV174" s="132">
        <f t="shared" si="116"/>
        <v>0</v>
      </c>
      <c r="JEW174" s="132">
        <f t="shared" si="116"/>
        <v>0</v>
      </c>
      <c r="JEX174" s="132">
        <f t="shared" si="116"/>
        <v>0</v>
      </c>
      <c r="JEY174" s="132">
        <f t="shared" si="116"/>
        <v>0</v>
      </c>
      <c r="JEZ174" s="132">
        <f t="shared" si="116"/>
        <v>0</v>
      </c>
      <c r="JFA174" s="132">
        <f t="shared" si="116"/>
        <v>0</v>
      </c>
      <c r="JFB174" s="132">
        <f t="shared" si="116"/>
        <v>0</v>
      </c>
      <c r="JFC174" s="132">
        <f t="shared" si="116"/>
        <v>0</v>
      </c>
      <c r="JFD174" s="132">
        <f t="shared" si="116"/>
        <v>0</v>
      </c>
      <c r="JFE174" s="132">
        <f t="shared" si="116"/>
        <v>0</v>
      </c>
      <c r="JFF174" s="132">
        <f t="shared" si="116"/>
        <v>0</v>
      </c>
      <c r="JFG174" s="132">
        <f t="shared" si="116"/>
        <v>0</v>
      </c>
      <c r="JFH174" s="132">
        <f t="shared" si="116"/>
        <v>0</v>
      </c>
      <c r="JFI174" s="132">
        <f t="shared" si="116"/>
        <v>0</v>
      </c>
      <c r="JFJ174" s="132">
        <f t="shared" si="116"/>
        <v>0</v>
      </c>
      <c r="JFK174" s="132">
        <f t="shared" si="116"/>
        <v>0</v>
      </c>
      <c r="JFL174" s="132">
        <f t="shared" si="116"/>
        <v>0</v>
      </c>
      <c r="JFM174" s="132">
        <f t="shared" si="116"/>
        <v>0</v>
      </c>
      <c r="JFN174" s="132">
        <f t="shared" si="116"/>
        <v>0</v>
      </c>
      <c r="JFO174" s="132">
        <f t="shared" si="116"/>
        <v>0</v>
      </c>
      <c r="JFP174" s="132">
        <f t="shared" si="116"/>
        <v>0</v>
      </c>
      <c r="JFQ174" s="132">
        <f t="shared" si="116"/>
        <v>0</v>
      </c>
      <c r="JFR174" s="132">
        <f t="shared" si="116"/>
        <v>0</v>
      </c>
      <c r="JFS174" s="132">
        <f t="shared" si="116"/>
        <v>0</v>
      </c>
      <c r="JFT174" s="132">
        <f t="shared" si="116"/>
        <v>0</v>
      </c>
      <c r="JFU174" s="132">
        <f t="shared" si="116"/>
        <v>0</v>
      </c>
      <c r="JFV174" s="132">
        <f t="shared" ref="JFV174:JIG174" si="117">SUBTOTAL(9,JFV64:JFV65)</f>
        <v>0</v>
      </c>
      <c r="JFW174" s="132">
        <f t="shared" si="117"/>
        <v>0</v>
      </c>
      <c r="JFX174" s="132">
        <f t="shared" si="117"/>
        <v>0</v>
      </c>
      <c r="JFY174" s="132">
        <f t="shared" si="117"/>
        <v>0</v>
      </c>
      <c r="JFZ174" s="132">
        <f t="shared" si="117"/>
        <v>0</v>
      </c>
      <c r="JGA174" s="132">
        <f t="shared" si="117"/>
        <v>0</v>
      </c>
      <c r="JGB174" s="132">
        <f t="shared" si="117"/>
        <v>0</v>
      </c>
      <c r="JGC174" s="132">
        <f t="shared" si="117"/>
        <v>0</v>
      </c>
      <c r="JGD174" s="132">
        <f t="shared" si="117"/>
        <v>0</v>
      </c>
      <c r="JGE174" s="132">
        <f t="shared" si="117"/>
        <v>0</v>
      </c>
      <c r="JGF174" s="132">
        <f t="shared" si="117"/>
        <v>0</v>
      </c>
      <c r="JGG174" s="132">
        <f t="shared" si="117"/>
        <v>0</v>
      </c>
      <c r="JGH174" s="132">
        <f t="shared" si="117"/>
        <v>0</v>
      </c>
      <c r="JGI174" s="132">
        <f t="shared" si="117"/>
        <v>0</v>
      </c>
      <c r="JGJ174" s="132">
        <f t="shared" si="117"/>
        <v>0</v>
      </c>
      <c r="JGK174" s="132">
        <f t="shared" si="117"/>
        <v>0</v>
      </c>
      <c r="JGL174" s="132">
        <f t="shared" si="117"/>
        <v>0</v>
      </c>
      <c r="JGM174" s="132">
        <f t="shared" si="117"/>
        <v>0</v>
      </c>
      <c r="JGN174" s="132">
        <f t="shared" si="117"/>
        <v>0</v>
      </c>
      <c r="JGO174" s="132">
        <f t="shared" si="117"/>
        <v>0</v>
      </c>
      <c r="JGP174" s="132">
        <f t="shared" si="117"/>
        <v>0</v>
      </c>
      <c r="JGQ174" s="132">
        <f t="shared" si="117"/>
        <v>0</v>
      </c>
      <c r="JGR174" s="132">
        <f t="shared" si="117"/>
        <v>0</v>
      </c>
      <c r="JGS174" s="132">
        <f t="shared" si="117"/>
        <v>0</v>
      </c>
      <c r="JGT174" s="132">
        <f t="shared" si="117"/>
        <v>0</v>
      </c>
      <c r="JGU174" s="132">
        <f t="shared" si="117"/>
        <v>0</v>
      </c>
      <c r="JGV174" s="132">
        <f t="shared" si="117"/>
        <v>0</v>
      </c>
      <c r="JGW174" s="132">
        <f t="shared" si="117"/>
        <v>0</v>
      </c>
      <c r="JGX174" s="132">
        <f t="shared" si="117"/>
        <v>0</v>
      </c>
      <c r="JGY174" s="132">
        <f t="shared" si="117"/>
        <v>0</v>
      </c>
      <c r="JGZ174" s="132">
        <f t="shared" si="117"/>
        <v>0</v>
      </c>
      <c r="JHA174" s="132">
        <f t="shared" si="117"/>
        <v>0</v>
      </c>
      <c r="JHB174" s="132">
        <f t="shared" si="117"/>
        <v>0</v>
      </c>
      <c r="JHC174" s="132">
        <f t="shared" si="117"/>
        <v>0</v>
      </c>
      <c r="JHD174" s="132">
        <f t="shared" si="117"/>
        <v>0</v>
      </c>
      <c r="JHE174" s="132">
        <f t="shared" si="117"/>
        <v>0</v>
      </c>
      <c r="JHF174" s="132">
        <f t="shared" si="117"/>
        <v>0</v>
      </c>
      <c r="JHG174" s="132">
        <f t="shared" si="117"/>
        <v>0</v>
      </c>
      <c r="JHH174" s="132">
        <f t="shared" si="117"/>
        <v>0</v>
      </c>
      <c r="JHI174" s="132">
        <f t="shared" si="117"/>
        <v>0</v>
      </c>
      <c r="JHJ174" s="132">
        <f t="shared" si="117"/>
        <v>0</v>
      </c>
      <c r="JHK174" s="132">
        <f t="shared" si="117"/>
        <v>0</v>
      </c>
      <c r="JHL174" s="132">
        <f t="shared" si="117"/>
        <v>0</v>
      </c>
      <c r="JHM174" s="132">
        <f t="shared" si="117"/>
        <v>0</v>
      </c>
      <c r="JHN174" s="132">
        <f t="shared" si="117"/>
        <v>0</v>
      </c>
      <c r="JHO174" s="132">
        <f t="shared" si="117"/>
        <v>0</v>
      </c>
      <c r="JHP174" s="132">
        <f t="shared" si="117"/>
        <v>0</v>
      </c>
      <c r="JHQ174" s="132">
        <f t="shared" si="117"/>
        <v>0</v>
      </c>
      <c r="JHR174" s="132">
        <f t="shared" si="117"/>
        <v>0</v>
      </c>
      <c r="JHS174" s="132">
        <f t="shared" si="117"/>
        <v>0</v>
      </c>
      <c r="JHT174" s="132">
        <f t="shared" si="117"/>
        <v>0</v>
      </c>
      <c r="JHU174" s="132">
        <f t="shared" si="117"/>
        <v>0</v>
      </c>
      <c r="JHV174" s="132">
        <f t="shared" si="117"/>
        <v>0</v>
      </c>
      <c r="JHW174" s="132">
        <f t="shared" si="117"/>
        <v>0</v>
      </c>
      <c r="JHX174" s="132">
        <f t="shared" si="117"/>
        <v>0</v>
      </c>
      <c r="JHY174" s="132">
        <f t="shared" si="117"/>
        <v>0</v>
      </c>
      <c r="JHZ174" s="132">
        <f t="shared" si="117"/>
        <v>0</v>
      </c>
      <c r="JIA174" s="132">
        <f t="shared" si="117"/>
        <v>0</v>
      </c>
      <c r="JIB174" s="132">
        <f t="shared" si="117"/>
        <v>0</v>
      </c>
      <c r="JIC174" s="132">
        <f t="shared" si="117"/>
        <v>0</v>
      </c>
      <c r="JID174" s="132">
        <f t="shared" si="117"/>
        <v>0</v>
      </c>
      <c r="JIE174" s="132">
        <f t="shared" si="117"/>
        <v>0</v>
      </c>
      <c r="JIF174" s="132">
        <f t="shared" si="117"/>
        <v>0</v>
      </c>
      <c r="JIG174" s="132">
        <f t="shared" si="117"/>
        <v>0</v>
      </c>
      <c r="JIH174" s="132">
        <f t="shared" ref="JIH174:JKS174" si="118">SUBTOTAL(9,JIH64:JIH65)</f>
        <v>0</v>
      </c>
      <c r="JII174" s="132">
        <f t="shared" si="118"/>
        <v>0</v>
      </c>
      <c r="JIJ174" s="132">
        <f t="shared" si="118"/>
        <v>0</v>
      </c>
      <c r="JIK174" s="132">
        <f t="shared" si="118"/>
        <v>0</v>
      </c>
      <c r="JIL174" s="132">
        <f t="shared" si="118"/>
        <v>0</v>
      </c>
      <c r="JIM174" s="132">
        <f t="shared" si="118"/>
        <v>0</v>
      </c>
      <c r="JIN174" s="132">
        <f t="shared" si="118"/>
        <v>0</v>
      </c>
      <c r="JIO174" s="132">
        <f t="shared" si="118"/>
        <v>0</v>
      </c>
      <c r="JIP174" s="132">
        <f t="shared" si="118"/>
        <v>0</v>
      </c>
      <c r="JIQ174" s="132">
        <f t="shared" si="118"/>
        <v>0</v>
      </c>
      <c r="JIR174" s="132">
        <f t="shared" si="118"/>
        <v>0</v>
      </c>
      <c r="JIS174" s="132">
        <f t="shared" si="118"/>
        <v>0</v>
      </c>
      <c r="JIT174" s="132">
        <f t="shared" si="118"/>
        <v>0</v>
      </c>
      <c r="JIU174" s="132">
        <f t="shared" si="118"/>
        <v>0</v>
      </c>
      <c r="JIV174" s="132">
        <f t="shared" si="118"/>
        <v>0</v>
      </c>
      <c r="JIW174" s="132">
        <f t="shared" si="118"/>
        <v>0</v>
      </c>
      <c r="JIX174" s="132">
        <f t="shared" si="118"/>
        <v>0</v>
      </c>
      <c r="JIY174" s="132">
        <f t="shared" si="118"/>
        <v>0</v>
      </c>
      <c r="JIZ174" s="132">
        <f t="shared" si="118"/>
        <v>0</v>
      </c>
      <c r="JJA174" s="132">
        <f t="shared" si="118"/>
        <v>0</v>
      </c>
      <c r="JJB174" s="132">
        <f t="shared" si="118"/>
        <v>0</v>
      </c>
      <c r="JJC174" s="132">
        <f t="shared" si="118"/>
        <v>0</v>
      </c>
      <c r="JJD174" s="132">
        <f t="shared" si="118"/>
        <v>0</v>
      </c>
      <c r="JJE174" s="132">
        <f t="shared" si="118"/>
        <v>0</v>
      </c>
      <c r="JJF174" s="132">
        <f t="shared" si="118"/>
        <v>0</v>
      </c>
      <c r="JJG174" s="132">
        <f t="shared" si="118"/>
        <v>0</v>
      </c>
      <c r="JJH174" s="132">
        <f t="shared" si="118"/>
        <v>0</v>
      </c>
      <c r="JJI174" s="132">
        <f t="shared" si="118"/>
        <v>0</v>
      </c>
      <c r="JJJ174" s="132">
        <f t="shared" si="118"/>
        <v>0</v>
      </c>
      <c r="JJK174" s="132">
        <f t="shared" si="118"/>
        <v>0</v>
      </c>
      <c r="JJL174" s="132">
        <f t="shared" si="118"/>
        <v>0</v>
      </c>
      <c r="JJM174" s="132">
        <f t="shared" si="118"/>
        <v>0</v>
      </c>
      <c r="JJN174" s="132">
        <f t="shared" si="118"/>
        <v>0</v>
      </c>
      <c r="JJO174" s="132">
        <f t="shared" si="118"/>
        <v>0</v>
      </c>
      <c r="JJP174" s="132">
        <f t="shared" si="118"/>
        <v>0</v>
      </c>
      <c r="JJQ174" s="132">
        <f t="shared" si="118"/>
        <v>0</v>
      </c>
      <c r="JJR174" s="132">
        <f t="shared" si="118"/>
        <v>0</v>
      </c>
      <c r="JJS174" s="132">
        <f t="shared" si="118"/>
        <v>0</v>
      </c>
      <c r="JJT174" s="132">
        <f t="shared" si="118"/>
        <v>0</v>
      </c>
      <c r="JJU174" s="132">
        <f t="shared" si="118"/>
        <v>0</v>
      </c>
      <c r="JJV174" s="132">
        <f t="shared" si="118"/>
        <v>0</v>
      </c>
      <c r="JJW174" s="132">
        <f t="shared" si="118"/>
        <v>0</v>
      </c>
      <c r="JJX174" s="132">
        <f t="shared" si="118"/>
        <v>0</v>
      </c>
      <c r="JJY174" s="132">
        <f t="shared" si="118"/>
        <v>0</v>
      </c>
      <c r="JJZ174" s="132">
        <f t="shared" si="118"/>
        <v>0</v>
      </c>
      <c r="JKA174" s="132">
        <f t="shared" si="118"/>
        <v>0</v>
      </c>
      <c r="JKB174" s="132">
        <f t="shared" si="118"/>
        <v>0</v>
      </c>
      <c r="JKC174" s="132">
        <f t="shared" si="118"/>
        <v>0</v>
      </c>
      <c r="JKD174" s="132">
        <f t="shared" si="118"/>
        <v>0</v>
      </c>
      <c r="JKE174" s="132">
        <f t="shared" si="118"/>
        <v>0</v>
      </c>
      <c r="JKF174" s="132">
        <f t="shared" si="118"/>
        <v>0</v>
      </c>
      <c r="JKG174" s="132">
        <f t="shared" si="118"/>
        <v>0</v>
      </c>
      <c r="JKH174" s="132">
        <f t="shared" si="118"/>
        <v>0</v>
      </c>
      <c r="JKI174" s="132">
        <f t="shared" si="118"/>
        <v>0</v>
      </c>
      <c r="JKJ174" s="132">
        <f t="shared" si="118"/>
        <v>0</v>
      </c>
      <c r="JKK174" s="132">
        <f t="shared" si="118"/>
        <v>0</v>
      </c>
      <c r="JKL174" s="132">
        <f t="shared" si="118"/>
        <v>0</v>
      </c>
      <c r="JKM174" s="132">
        <f t="shared" si="118"/>
        <v>0</v>
      </c>
      <c r="JKN174" s="132">
        <f t="shared" si="118"/>
        <v>0</v>
      </c>
      <c r="JKO174" s="132">
        <f t="shared" si="118"/>
        <v>0</v>
      </c>
      <c r="JKP174" s="132">
        <f t="shared" si="118"/>
        <v>0</v>
      </c>
      <c r="JKQ174" s="132">
        <f t="shared" si="118"/>
        <v>0</v>
      </c>
      <c r="JKR174" s="132">
        <f t="shared" si="118"/>
        <v>0</v>
      </c>
      <c r="JKS174" s="132">
        <f t="shared" si="118"/>
        <v>0</v>
      </c>
      <c r="JKT174" s="132">
        <f t="shared" ref="JKT174:JNE174" si="119">SUBTOTAL(9,JKT64:JKT65)</f>
        <v>0</v>
      </c>
      <c r="JKU174" s="132">
        <f t="shared" si="119"/>
        <v>0</v>
      </c>
      <c r="JKV174" s="132">
        <f t="shared" si="119"/>
        <v>0</v>
      </c>
      <c r="JKW174" s="132">
        <f t="shared" si="119"/>
        <v>0</v>
      </c>
      <c r="JKX174" s="132">
        <f t="shared" si="119"/>
        <v>0</v>
      </c>
      <c r="JKY174" s="132">
        <f t="shared" si="119"/>
        <v>0</v>
      </c>
      <c r="JKZ174" s="132">
        <f t="shared" si="119"/>
        <v>0</v>
      </c>
      <c r="JLA174" s="132">
        <f t="shared" si="119"/>
        <v>0</v>
      </c>
      <c r="JLB174" s="132">
        <f t="shared" si="119"/>
        <v>0</v>
      </c>
      <c r="JLC174" s="132">
        <f t="shared" si="119"/>
        <v>0</v>
      </c>
      <c r="JLD174" s="132">
        <f t="shared" si="119"/>
        <v>0</v>
      </c>
      <c r="JLE174" s="132">
        <f t="shared" si="119"/>
        <v>0</v>
      </c>
      <c r="JLF174" s="132">
        <f t="shared" si="119"/>
        <v>0</v>
      </c>
      <c r="JLG174" s="132">
        <f t="shared" si="119"/>
        <v>0</v>
      </c>
      <c r="JLH174" s="132">
        <f t="shared" si="119"/>
        <v>0</v>
      </c>
      <c r="JLI174" s="132">
        <f t="shared" si="119"/>
        <v>0</v>
      </c>
      <c r="JLJ174" s="132">
        <f t="shared" si="119"/>
        <v>0</v>
      </c>
      <c r="JLK174" s="132">
        <f t="shared" si="119"/>
        <v>0</v>
      </c>
      <c r="JLL174" s="132">
        <f t="shared" si="119"/>
        <v>0</v>
      </c>
      <c r="JLM174" s="132">
        <f t="shared" si="119"/>
        <v>0</v>
      </c>
      <c r="JLN174" s="132">
        <f t="shared" si="119"/>
        <v>0</v>
      </c>
      <c r="JLO174" s="132">
        <f t="shared" si="119"/>
        <v>0</v>
      </c>
      <c r="JLP174" s="132">
        <f t="shared" si="119"/>
        <v>0</v>
      </c>
      <c r="JLQ174" s="132">
        <f t="shared" si="119"/>
        <v>0</v>
      </c>
      <c r="JLR174" s="132">
        <f t="shared" si="119"/>
        <v>0</v>
      </c>
      <c r="JLS174" s="132">
        <f t="shared" si="119"/>
        <v>0</v>
      </c>
      <c r="JLT174" s="132">
        <f t="shared" si="119"/>
        <v>0</v>
      </c>
      <c r="JLU174" s="132">
        <f t="shared" si="119"/>
        <v>0</v>
      </c>
      <c r="JLV174" s="132">
        <f t="shared" si="119"/>
        <v>0</v>
      </c>
      <c r="JLW174" s="132">
        <f t="shared" si="119"/>
        <v>0</v>
      </c>
      <c r="JLX174" s="132">
        <f t="shared" si="119"/>
        <v>0</v>
      </c>
      <c r="JLY174" s="132">
        <f t="shared" si="119"/>
        <v>0</v>
      </c>
      <c r="JLZ174" s="132">
        <f t="shared" si="119"/>
        <v>0</v>
      </c>
      <c r="JMA174" s="132">
        <f t="shared" si="119"/>
        <v>0</v>
      </c>
      <c r="JMB174" s="132">
        <f t="shared" si="119"/>
        <v>0</v>
      </c>
      <c r="JMC174" s="132">
        <f t="shared" si="119"/>
        <v>0</v>
      </c>
      <c r="JMD174" s="132">
        <f t="shared" si="119"/>
        <v>0</v>
      </c>
      <c r="JME174" s="132">
        <f t="shared" si="119"/>
        <v>0</v>
      </c>
      <c r="JMF174" s="132">
        <f t="shared" si="119"/>
        <v>0</v>
      </c>
      <c r="JMG174" s="132">
        <f t="shared" si="119"/>
        <v>0</v>
      </c>
      <c r="JMH174" s="132">
        <f t="shared" si="119"/>
        <v>0</v>
      </c>
      <c r="JMI174" s="132">
        <f t="shared" si="119"/>
        <v>0</v>
      </c>
      <c r="JMJ174" s="132">
        <f t="shared" si="119"/>
        <v>0</v>
      </c>
      <c r="JMK174" s="132">
        <f t="shared" si="119"/>
        <v>0</v>
      </c>
      <c r="JML174" s="132">
        <f t="shared" si="119"/>
        <v>0</v>
      </c>
      <c r="JMM174" s="132">
        <f t="shared" si="119"/>
        <v>0</v>
      </c>
      <c r="JMN174" s="132">
        <f t="shared" si="119"/>
        <v>0</v>
      </c>
      <c r="JMO174" s="132">
        <f t="shared" si="119"/>
        <v>0</v>
      </c>
      <c r="JMP174" s="132">
        <f t="shared" si="119"/>
        <v>0</v>
      </c>
      <c r="JMQ174" s="132">
        <f t="shared" si="119"/>
        <v>0</v>
      </c>
      <c r="JMR174" s="132">
        <f t="shared" si="119"/>
        <v>0</v>
      </c>
      <c r="JMS174" s="132">
        <f t="shared" si="119"/>
        <v>0</v>
      </c>
      <c r="JMT174" s="132">
        <f t="shared" si="119"/>
        <v>0</v>
      </c>
      <c r="JMU174" s="132">
        <f t="shared" si="119"/>
        <v>0</v>
      </c>
      <c r="JMV174" s="132">
        <f t="shared" si="119"/>
        <v>0</v>
      </c>
      <c r="JMW174" s="132">
        <f t="shared" si="119"/>
        <v>0</v>
      </c>
      <c r="JMX174" s="132">
        <f t="shared" si="119"/>
        <v>0</v>
      </c>
      <c r="JMY174" s="132">
        <f t="shared" si="119"/>
        <v>0</v>
      </c>
      <c r="JMZ174" s="132">
        <f t="shared" si="119"/>
        <v>0</v>
      </c>
      <c r="JNA174" s="132">
        <f t="shared" si="119"/>
        <v>0</v>
      </c>
      <c r="JNB174" s="132">
        <f t="shared" si="119"/>
        <v>0</v>
      </c>
      <c r="JNC174" s="132">
        <f t="shared" si="119"/>
        <v>0</v>
      </c>
      <c r="JND174" s="132">
        <f t="shared" si="119"/>
        <v>0</v>
      </c>
      <c r="JNE174" s="132">
        <f t="shared" si="119"/>
        <v>0</v>
      </c>
      <c r="JNF174" s="132">
        <f t="shared" ref="JNF174:JPQ174" si="120">SUBTOTAL(9,JNF64:JNF65)</f>
        <v>0</v>
      </c>
      <c r="JNG174" s="132">
        <f t="shared" si="120"/>
        <v>0</v>
      </c>
      <c r="JNH174" s="132">
        <f t="shared" si="120"/>
        <v>0</v>
      </c>
      <c r="JNI174" s="132">
        <f t="shared" si="120"/>
        <v>0</v>
      </c>
      <c r="JNJ174" s="132">
        <f t="shared" si="120"/>
        <v>0</v>
      </c>
      <c r="JNK174" s="132">
        <f t="shared" si="120"/>
        <v>0</v>
      </c>
      <c r="JNL174" s="132">
        <f t="shared" si="120"/>
        <v>0</v>
      </c>
      <c r="JNM174" s="132">
        <f t="shared" si="120"/>
        <v>0</v>
      </c>
      <c r="JNN174" s="132">
        <f t="shared" si="120"/>
        <v>0</v>
      </c>
      <c r="JNO174" s="132">
        <f t="shared" si="120"/>
        <v>0</v>
      </c>
      <c r="JNP174" s="132">
        <f t="shared" si="120"/>
        <v>0</v>
      </c>
      <c r="JNQ174" s="132">
        <f t="shared" si="120"/>
        <v>0</v>
      </c>
      <c r="JNR174" s="132">
        <f t="shared" si="120"/>
        <v>0</v>
      </c>
      <c r="JNS174" s="132">
        <f t="shared" si="120"/>
        <v>0</v>
      </c>
      <c r="JNT174" s="132">
        <f t="shared" si="120"/>
        <v>0</v>
      </c>
      <c r="JNU174" s="132">
        <f t="shared" si="120"/>
        <v>0</v>
      </c>
      <c r="JNV174" s="132">
        <f t="shared" si="120"/>
        <v>0</v>
      </c>
      <c r="JNW174" s="132">
        <f t="shared" si="120"/>
        <v>0</v>
      </c>
      <c r="JNX174" s="132">
        <f t="shared" si="120"/>
        <v>0</v>
      </c>
      <c r="JNY174" s="132">
        <f t="shared" si="120"/>
        <v>0</v>
      </c>
      <c r="JNZ174" s="132">
        <f t="shared" si="120"/>
        <v>0</v>
      </c>
      <c r="JOA174" s="132">
        <f t="shared" si="120"/>
        <v>0</v>
      </c>
      <c r="JOB174" s="132">
        <f t="shared" si="120"/>
        <v>0</v>
      </c>
      <c r="JOC174" s="132">
        <f t="shared" si="120"/>
        <v>0</v>
      </c>
      <c r="JOD174" s="132">
        <f t="shared" si="120"/>
        <v>0</v>
      </c>
      <c r="JOE174" s="132">
        <f t="shared" si="120"/>
        <v>0</v>
      </c>
      <c r="JOF174" s="132">
        <f t="shared" si="120"/>
        <v>0</v>
      </c>
      <c r="JOG174" s="132">
        <f t="shared" si="120"/>
        <v>0</v>
      </c>
      <c r="JOH174" s="132">
        <f t="shared" si="120"/>
        <v>0</v>
      </c>
      <c r="JOI174" s="132">
        <f t="shared" si="120"/>
        <v>0</v>
      </c>
      <c r="JOJ174" s="132">
        <f t="shared" si="120"/>
        <v>0</v>
      </c>
      <c r="JOK174" s="132">
        <f t="shared" si="120"/>
        <v>0</v>
      </c>
      <c r="JOL174" s="132">
        <f t="shared" si="120"/>
        <v>0</v>
      </c>
      <c r="JOM174" s="132">
        <f t="shared" si="120"/>
        <v>0</v>
      </c>
      <c r="JON174" s="132">
        <f t="shared" si="120"/>
        <v>0</v>
      </c>
      <c r="JOO174" s="132">
        <f t="shared" si="120"/>
        <v>0</v>
      </c>
      <c r="JOP174" s="132">
        <f t="shared" si="120"/>
        <v>0</v>
      </c>
      <c r="JOQ174" s="132">
        <f t="shared" si="120"/>
        <v>0</v>
      </c>
      <c r="JOR174" s="132">
        <f t="shared" si="120"/>
        <v>0</v>
      </c>
      <c r="JOS174" s="132">
        <f t="shared" si="120"/>
        <v>0</v>
      </c>
      <c r="JOT174" s="132">
        <f t="shared" si="120"/>
        <v>0</v>
      </c>
      <c r="JOU174" s="132">
        <f t="shared" si="120"/>
        <v>0</v>
      </c>
      <c r="JOV174" s="132">
        <f t="shared" si="120"/>
        <v>0</v>
      </c>
      <c r="JOW174" s="132">
        <f t="shared" si="120"/>
        <v>0</v>
      </c>
      <c r="JOX174" s="132">
        <f t="shared" si="120"/>
        <v>0</v>
      </c>
      <c r="JOY174" s="132">
        <f t="shared" si="120"/>
        <v>0</v>
      </c>
      <c r="JOZ174" s="132">
        <f t="shared" si="120"/>
        <v>0</v>
      </c>
      <c r="JPA174" s="132">
        <f t="shared" si="120"/>
        <v>0</v>
      </c>
      <c r="JPB174" s="132">
        <f t="shared" si="120"/>
        <v>0</v>
      </c>
      <c r="JPC174" s="132">
        <f t="shared" si="120"/>
        <v>0</v>
      </c>
      <c r="JPD174" s="132">
        <f t="shared" si="120"/>
        <v>0</v>
      </c>
      <c r="JPE174" s="132">
        <f t="shared" si="120"/>
        <v>0</v>
      </c>
      <c r="JPF174" s="132">
        <f t="shared" si="120"/>
        <v>0</v>
      </c>
      <c r="JPG174" s="132">
        <f t="shared" si="120"/>
        <v>0</v>
      </c>
      <c r="JPH174" s="132">
        <f t="shared" si="120"/>
        <v>0</v>
      </c>
      <c r="JPI174" s="132">
        <f t="shared" si="120"/>
        <v>0</v>
      </c>
      <c r="JPJ174" s="132">
        <f t="shared" si="120"/>
        <v>0</v>
      </c>
      <c r="JPK174" s="132">
        <f t="shared" si="120"/>
        <v>0</v>
      </c>
      <c r="JPL174" s="132">
        <f t="shared" si="120"/>
        <v>0</v>
      </c>
      <c r="JPM174" s="132">
        <f t="shared" si="120"/>
        <v>0</v>
      </c>
      <c r="JPN174" s="132">
        <f t="shared" si="120"/>
        <v>0</v>
      </c>
      <c r="JPO174" s="132">
        <f t="shared" si="120"/>
        <v>0</v>
      </c>
      <c r="JPP174" s="132">
        <f t="shared" si="120"/>
        <v>0</v>
      </c>
      <c r="JPQ174" s="132">
        <f t="shared" si="120"/>
        <v>0</v>
      </c>
      <c r="JPR174" s="132">
        <f t="shared" ref="JPR174:JSC174" si="121">SUBTOTAL(9,JPR64:JPR65)</f>
        <v>0</v>
      </c>
      <c r="JPS174" s="132">
        <f t="shared" si="121"/>
        <v>0</v>
      </c>
      <c r="JPT174" s="132">
        <f t="shared" si="121"/>
        <v>0</v>
      </c>
      <c r="JPU174" s="132">
        <f t="shared" si="121"/>
        <v>0</v>
      </c>
      <c r="JPV174" s="132">
        <f t="shared" si="121"/>
        <v>0</v>
      </c>
      <c r="JPW174" s="132">
        <f t="shared" si="121"/>
        <v>0</v>
      </c>
      <c r="JPX174" s="132">
        <f t="shared" si="121"/>
        <v>0</v>
      </c>
      <c r="JPY174" s="132">
        <f t="shared" si="121"/>
        <v>0</v>
      </c>
      <c r="JPZ174" s="132">
        <f t="shared" si="121"/>
        <v>0</v>
      </c>
      <c r="JQA174" s="132">
        <f t="shared" si="121"/>
        <v>0</v>
      </c>
      <c r="JQB174" s="132">
        <f t="shared" si="121"/>
        <v>0</v>
      </c>
      <c r="JQC174" s="132">
        <f t="shared" si="121"/>
        <v>0</v>
      </c>
      <c r="JQD174" s="132">
        <f t="shared" si="121"/>
        <v>0</v>
      </c>
      <c r="JQE174" s="132">
        <f t="shared" si="121"/>
        <v>0</v>
      </c>
      <c r="JQF174" s="132">
        <f t="shared" si="121"/>
        <v>0</v>
      </c>
      <c r="JQG174" s="132">
        <f t="shared" si="121"/>
        <v>0</v>
      </c>
      <c r="JQH174" s="132">
        <f t="shared" si="121"/>
        <v>0</v>
      </c>
      <c r="JQI174" s="132">
        <f t="shared" si="121"/>
        <v>0</v>
      </c>
      <c r="JQJ174" s="132">
        <f t="shared" si="121"/>
        <v>0</v>
      </c>
      <c r="JQK174" s="132">
        <f t="shared" si="121"/>
        <v>0</v>
      </c>
      <c r="JQL174" s="132">
        <f t="shared" si="121"/>
        <v>0</v>
      </c>
      <c r="JQM174" s="132">
        <f t="shared" si="121"/>
        <v>0</v>
      </c>
      <c r="JQN174" s="132">
        <f t="shared" si="121"/>
        <v>0</v>
      </c>
      <c r="JQO174" s="132">
        <f t="shared" si="121"/>
        <v>0</v>
      </c>
      <c r="JQP174" s="132">
        <f t="shared" si="121"/>
        <v>0</v>
      </c>
      <c r="JQQ174" s="132">
        <f t="shared" si="121"/>
        <v>0</v>
      </c>
      <c r="JQR174" s="132">
        <f t="shared" si="121"/>
        <v>0</v>
      </c>
      <c r="JQS174" s="132">
        <f t="shared" si="121"/>
        <v>0</v>
      </c>
      <c r="JQT174" s="132">
        <f t="shared" si="121"/>
        <v>0</v>
      </c>
      <c r="JQU174" s="132">
        <f t="shared" si="121"/>
        <v>0</v>
      </c>
      <c r="JQV174" s="132">
        <f t="shared" si="121"/>
        <v>0</v>
      </c>
      <c r="JQW174" s="132">
        <f t="shared" si="121"/>
        <v>0</v>
      </c>
      <c r="JQX174" s="132">
        <f t="shared" si="121"/>
        <v>0</v>
      </c>
      <c r="JQY174" s="132">
        <f t="shared" si="121"/>
        <v>0</v>
      </c>
      <c r="JQZ174" s="132">
        <f t="shared" si="121"/>
        <v>0</v>
      </c>
      <c r="JRA174" s="132">
        <f t="shared" si="121"/>
        <v>0</v>
      </c>
      <c r="JRB174" s="132">
        <f t="shared" si="121"/>
        <v>0</v>
      </c>
      <c r="JRC174" s="132">
        <f t="shared" si="121"/>
        <v>0</v>
      </c>
      <c r="JRD174" s="132">
        <f t="shared" si="121"/>
        <v>0</v>
      </c>
      <c r="JRE174" s="132">
        <f t="shared" si="121"/>
        <v>0</v>
      </c>
      <c r="JRF174" s="132">
        <f t="shared" si="121"/>
        <v>0</v>
      </c>
      <c r="JRG174" s="132">
        <f t="shared" si="121"/>
        <v>0</v>
      </c>
      <c r="JRH174" s="132">
        <f t="shared" si="121"/>
        <v>0</v>
      </c>
      <c r="JRI174" s="132">
        <f t="shared" si="121"/>
        <v>0</v>
      </c>
      <c r="JRJ174" s="132">
        <f t="shared" si="121"/>
        <v>0</v>
      </c>
      <c r="JRK174" s="132">
        <f t="shared" si="121"/>
        <v>0</v>
      </c>
      <c r="JRL174" s="132">
        <f t="shared" si="121"/>
        <v>0</v>
      </c>
      <c r="JRM174" s="132">
        <f t="shared" si="121"/>
        <v>0</v>
      </c>
      <c r="JRN174" s="132">
        <f t="shared" si="121"/>
        <v>0</v>
      </c>
      <c r="JRO174" s="132">
        <f t="shared" si="121"/>
        <v>0</v>
      </c>
      <c r="JRP174" s="132">
        <f t="shared" si="121"/>
        <v>0</v>
      </c>
      <c r="JRQ174" s="132">
        <f t="shared" si="121"/>
        <v>0</v>
      </c>
      <c r="JRR174" s="132">
        <f t="shared" si="121"/>
        <v>0</v>
      </c>
      <c r="JRS174" s="132">
        <f t="shared" si="121"/>
        <v>0</v>
      </c>
      <c r="JRT174" s="132">
        <f t="shared" si="121"/>
        <v>0</v>
      </c>
      <c r="JRU174" s="132">
        <f t="shared" si="121"/>
        <v>0</v>
      </c>
      <c r="JRV174" s="132">
        <f t="shared" si="121"/>
        <v>0</v>
      </c>
      <c r="JRW174" s="132">
        <f t="shared" si="121"/>
        <v>0</v>
      </c>
      <c r="JRX174" s="132">
        <f t="shared" si="121"/>
        <v>0</v>
      </c>
      <c r="JRY174" s="132">
        <f t="shared" si="121"/>
        <v>0</v>
      </c>
      <c r="JRZ174" s="132">
        <f t="shared" si="121"/>
        <v>0</v>
      </c>
      <c r="JSA174" s="132">
        <f t="shared" si="121"/>
        <v>0</v>
      </c>
      <c r="JSB174" s="132">
        <f t="shared" si="121"/>
        <v>0</v>
      </c>
      <c r="JSC174" s="132">
        <f t="shared" si="121"/>
        <v>0</v>
      </c>
      <c r="JSD174" s="132">
        <f t="shared" ref="JSD174:JUO174" si="122">SUBTOTAL(9,JSD64:JSD65)</f>
        <v>0</v>
      </c>
      <c r="JSE174" s="132">
        <f t="shared" si="122"/>
        <v>0</v>
      </c>
      <c r="JSF174" s="132">
        <f t="shared" si="122"/>
        <v>0</v>
      </c>
      <c r="JSG174" s="132">
        <f t="shared" si="122"/>
        <v>0</v>
      </c>
      <c r="JSH174" s="132">
        <f t="shared" si="122"/>
        <v>0</v>
      </c>
      <c r="JSI174" s="132">
        <f t="shared" si="122"/>
        <v>0</v>
      </c>
      <c r="JSJ174" s="132">
        <f t="shared" si="122"/>
        <v>0</v>
      </c>
      <c r="JSK174" s="132">
        <f t="shared" si="122"/>
        <v>0</v>
      </c>
      <c r="JSL174" s="132">
        <f t="shared" si="122"/>
        <v>0</v>
      </c>
      <c r="JSM174" s="132">
        <f t="shared" si="122"/>
        <v>0</v>
      </c>
      <c r="JSN174" s="132">
        <f t="shared" si="122"/>
        <v>0</v>
      </c>
      <c r="JSO174" s="132">
        <f t="shared" si="122"/>
        <v>0</v>
      </c>
      <c r="JSP174" s="132">
        <f t="shared" si="122"/>
        <v>0</v>
      </c>
      <c r="JSQ174" s="132">
        <f t="shared" si="122"/>
        <v>0</v>
      </c>
      <c r="JSR174" s="132">
        <f t="shared" si="122"/>
        <v>0</v>
      </c>
      <c r="JSS174" s="132">
        <f t="shared" si="122"/>
        <v>0</v>
      </c>
      <c r="JST174" s="132">
        <f t="shared" si="122"/>
        <v>0</v>
      </c>
      <c r="JSU174" s="132">
        <f t="shared" si="122"/>
        <v>0</v>
      </c>
      <c r="JSV174" s="132">
        <f t="shared" si="122"/>
        <v>0</v>
      </c>
      <c r="JSW174" s="132">
        <f t="shared" si="122"/>
        <v>0</v>
      </c>
      <c r="JSX174" s="132">
        <f t="shared" si="122"/>
        <v>0</v>
      </c>
      <c r="JSY174" s="132">
        <f t="shared" si="122"/>
        <v>0</v>
      </c>
      <c r="JSZ174" s="132">
        <f t="shared" si="122"/>
        <v>0</v>
      </c>
      <c r="JTA174" s="132">
        <f t="shared" si="122"/>
        <v>0</v>
      </c>
      <c r="JTB174" s="132">
        <f t="shared" si="122"/>
        <v>0</v>
      </c>
      <c r="JTC174" s="132">
        <f t="shared" si="122"/>
        <v>0</v>
      </c>
      <c r="JTD174" s="132">
        <f t="shared" si="122"/>
        <v>0</v>
      </c>
      <c r="JTE174" s="132">
        <f t="shared" si="122"/>
        <v>0</v>
      </c>
      <c r="JTF174" s="132">
        <f t="shared" si="122"/>
        <v>0</v>
      </c>
      <c r="JTG174" s="132">
        <f t="shared" si="122"/>
        <v>0</v>
      </c>
      <c r="JTH174" s="132">
        <f t="shared" si="122"/>
        <v>0</v>
      </c>
      <c r="JTI174" s="132">
        <f t="shared" si="122"/>
        <v>0</v>
      </c>
      <c r="JTJ174" s="132">
        <f t="shared" si="122"/>
        <v>0</v>
      </c>
      <c r="JTK174" s="132">
        <f t="shared" si="122"/>
        <v>0</v>
      </c>
      <c r="JTL174" s="132">
        <f t="shared" si="122"/>
        <v>0</v>
      </c>
      <c r="JTM174" s="132">
        <f t="shared" si="122"/>
        <v>0</v>
      </c>
      <c r="JTN174" s="132">
        <f t="shared" si="122"/>
        <v>0</v>
      </c>
      <c r="JTO174" s="132">
        <f t="shared" si="122"/>
        <v>0</v>
      </c>
      <c r="JTP174" s="132">
        <f t="shared" si="122"/>
        <v>0</v>
      </c>
      <c r="JTQ174" s="132">
        <f t="shared" si="122"/>
        <v>0</v>
      </c>
      <c r="JTR174" s="132">
        <f t="shared" si="122"/>
        <v>0</v>
      </c>
      <c r="JTS174" s="132">
        <f t="shared" si="122"/>
        <v>0</v>
      </c>
      <c r="JTT174" s="132">
        <f t="shared" si="122"/>
        <v>0</v>
      </c>
      <c r="JTU174" s="132">
        <f t="shared" si="122"/>
        <v>0</v>
      </c>
      <c r="JTV174" s="132">
        <f t="shared" si="122"/>
        <v>0</v>
      </c>
      <c r="JTW174" s="132">
        <f t="shared" si="122"/>
        <v>0</v>
      </c>
      <c r="JTX174" s="132">
        <f t="shared" si="122"/>
        <v>0</v>
      </c>
      <c r="JTY174" s="132">
        <f t="shared" si="122"/>
        <v>0</v>
      </c>
      <c r="JTZ174" s="132">
        <f t="shared" si="122"/>
        <v>0</v>
      </c>
      <c r="JUA174" s="132">
        <f t="shared" si="122"/>
        <v>0</v>
      </c>
      <c r="JUB174" s="132">
        <f t="shared" si="122"/>
        <v>0</v>
      </c>
      <c r="JUC174" s="132">
        <f t="shared" si="122"/>
        <v>0</v>
      </c>
      <c r="JUD174" s="132">
        <f t="shared" si="122"/>
        <v>0</v>
      </c>
      <c r="JUE174" s="132">
        <f t="shared" si="122"/>
        <v>0</v>
      </c>
      <c r="JUF174" s="132">
        <f t="shared" si="122"/>
        <v>0</v>
      </c>
      <c r="JUG174" s="132">
        <f t="shared" si="122"/>
        <v>0</v>
      </c>
      <c r="JUH174" s="132">
        <f t="shared" si="122"/>
        <v>0</v>
      </c>
      <c r="JUI174" s="132">
        <f t="shared" si="122"/>
        <v>0</v>
      </c>
      <c r="JUJ174" s="132">
        <f t="shared" si="122"/>
        <v>0</v>
      </c>
      <c r="JUK174" s="132">
        <f t="shared" si="122"/>
        <v>0</v>
      </c>
      <c r="JUL174" s="132">
        <f t="shared" si="122"/>
        <v>0</v>
      </c>
      <c r="JUM174" s="132">
        <f t="shared" si="122"/>
        <v>0</v>
      </c>
      <c r="JUN174" s="132">
        <f t="shared" si="122"/>
        <v>0</v>
      </c>
      <c r="JUO174" s="132">
        <f t="shared" si="122"/>
        <v>0</v>
      </c>
      <c r="JUP174" s="132">
        <f t="shared" ref="JUP174:JXA174" si="123">SUBTOTAL(9,JUP64:JUP65)</f>
        <v>0</v>
      </c>
      <c r="JUQ174" s="132">
        <f t="shared" si="123"/>
        <v>0</v>
      </c>
      <c r="JUR174" s="132">
        <f t="shared" si="123"/>
        <v>0</v>
      </c>
      <c r="JUS174" s="132">
        <f t="shared" si="123"/>
        <v>0</v>
      </c>
      <c r="JUT174" s="132">
        <f t="shared" si="123"/>
        <v>0</v>
      </c>
      <c r="JUU174" s="132">
        <f t="shared" si="123"/>
        <v>0</v>
      </c>
      <c r="JUV174" s="132">
        <f t="shared" si="123"/>
        <v>0</v>
      </c>
      <c r="JUW174" s="132">
        <f t="shared" si="123"/>
        <v>0</v>
      </c>
      <c r="JUX174" s="132">
        <f t="shared" si="123"/>
        <v>0</v>
      </c>
      <c r="JUY174" s="132">
        <f t="shared" si="123"/>
        <v>0</v>
      </c>
      <c r="JUZ174" s="132">
        <f t="shared" si="123"/>
        <v>0</v>
      </c>
      <c r="JVA174" s="132">
        <f t="shared" si="123"/>
        <v>0</v>
      </c>
      <c r="JVB174" s="132">
        <f t="shared" si="123"/>
        <v>0</v>
      </c>
      <c r="JVC174" s="132">
        <f t="shared" si="123"/>
        <v>0</v>
      </c>
      <c r="JVD174" s="132">
        <f t="shared" si="123"/>
        <v>0</v>
      </c>
      <c r="JVE174" s="132">
        <f t="shared" si="123"/>
        <v>0</v>
      </c>
      <c r="JVF174" s="132">
        <f t="shared" si="123"/>
        <v>0</v>
      </c>
      <c r="JVG174" s="132">
        <f t="shared" si="123"/>
        <v>0</v>
      </c>
      <c r="JVH174" s="132">
        <f t="shared" si="123"/>
        <v>0</v>
      </c>
      <c r="JVI174" s="132">
        <f t="shared" si="123"/>
        <v>0</v>
      </c>
      <c r="JVJ174" s="132">
        <f t="shared" si="123"/>
        <v>0</v>
      </c>
      <c r="JVK174" s="132">
        <f t="shared" si="123"/>
        <v>0</v>
      </c>
      <c r="JVL174" s="132">
        <f t="shared" si="123"/>
        <v>0</v>
      </c>
      <c r="JVM174" s="132">
        <f t="shared" si="123"/>
        <v>0</v>
      </c>
      <c r="JVN174" s="132">
        <f t="shared" si="123"/>
        <v>0</v>
      </c>
      <c r="JVO174" s="132">
        <f t="shared" si="123"/>
        <v>0</v>
      </c>
      <c r="JVP174" s="132">
        <f t="shared" si="123"/>
        <v>0</v>
      </c>
      <c r="JVQ174" s="132">
        <f t="shared" si="123"/>
        <v>0</v>
      </c>
      <c r="JVR174" s="132">
        <f t="shared" si="123"/>
        <v>0</v>
      </c>
      <c r="JVS174" s="132">
        <f t="shared" si="123"/>
        <v>0</v>
      </c>
      <c r="JVT174" s="132">
        <f t="shared" si="123"/>
        <v>0</v>
      </c>
      <c r="JVU174" s="132">
        <f t="shared" si="123"/>
        <v>0</v>
      </c>
      <c r="JVV174" s="132">
        <f t="shared" si="123"/>
        <v>0</v>
      </c>
      <c r="JVW174" s="132">
        <f t="shared" si="123"/>
        <v>0</v>
      </c>
      <c r="JVX174" s="132">
        <f t="shared" si="123"/>
        <v>0</v>
      </c>
      <c r="JVY174" s="132">
        <f t="shared" si="123"/>
        <v>0</v>
      </c>
      <c r="JVZ174" s="132">
        <f t="shared" si="123"/>
        <v>0</v>
      </c>
      <c r="JWA174" s="132">
        <f t="shared" si="123"/>
        <v>0</v>
      </c>
      <c r="JWB174" s="132">
        <f t="shared" si="123"/>
        <v>0</v>
      </c>
      <c r="JWC174" s="132">
        <f t="shared" si="123"/>
        <v>0</v>
      </c>
      <c r="JWD174" s="132">
        <f t="shared" si="123"/>
        <v>0</v>
      </c>
      <c r="JWE174" s="132">
        <f t="shared" si="123"/>
        <v>0</v>
      </c>
      <c r="JWF174" s="132">
        <f t="shared" si="123"/>
        <v>0</v>
      </c>
      <c r="JWG174" s="132">
        <f t="shared" si="123"/>
        <v>0</v>
      </c>
      <c r="JWH174" s="132">
        <f t="shared" si="123"/>
        <v>0</v>
      </c>
      <c r="JWI174" s="132">
        <f t="shared" si="123"/>
        <v>0</v>
      </c>
      <c r="JWJ174" s="132">
        <f t="shared" si="123"/>
        <v>0</v>
      </c>
      <c r="JWK174" s="132">
        <f t="shared" si="123"/>
        <v>0</v>
      </c>
      <c r="JWL174" s="132">
        <f t="shared" si="123"/>
        <v>0</v>
      </c>
      <c r="JWM174" s="132">
        <f t="shared" si="123"/>
        <v>0</v>
      </c>
      <c r="JWN174" s="132">
        <f t="shared" si="123"/>
        <v>0</v>
      </c>
      <c r="JWO174" s="132">
        <f t="shared" si="123"/>
        <v>0</v>
      </c>
      <c r="JWP174" s="132">
        <f t="shared" si="123"/>
        <v>0</v>
      </c>
      <c r="JWQ174" s="132">
        <f t="shared" si="123"/>
        <v>0</v>
      </c>
      <c r="JWR174" s="132">
        <f t="shared" si="123"/>
        <v>0</v>
      </c>
      <c r="JWS174" s="132">
        <f t="shared" si="123"/>
        <v>0</v>
      </c>
      <c r="JWT174" s="132">
        <f t="shared" si="123"/>
        <v>0</v>
      </c>
      <c r="JWU174" s="132">
        <f t="shared" si="123"/>
        <v>0</v>
      </c>
      <c r="JWV174" s="132">
        <f t="shared" si="123"/>
        <v>0</v>
      </c>
      <c r="JWW174" s="132">
        <f t="shared" si="123"/>
        <v>0</v>
      </c>
      <c r="JWX174" s="132">
        <f t="shared" si="123"/>
        <v>0</v>
      </c>
      <c r="JWY174" s="132">
        <f t="shared" si="123"/>
        <v>0</v>
      </c>
      <c r="JWZ174" s="132">
        <f t="shared" si="123"/>
        <v>0</v>
      </c>
      <c r="JXA174" s="132">
        <f t="shared" si="123"/>
        <v>0</v>
      </c>
      <c r="JXB174" s="132">
        <f t="shared" ref="JXB174:JZM174" si="124">SUBTOTAL(9,JXB64:JXB65)</f>
        <v>0</v>
      </c>
      <c r="JXC174" s="132">
        <f t="shared" si="124"/>
        <v>0</v>
      </c>
      <c r="JXD174" s="132">
        <f t="shared" si="124"/>
        <v>0</v>
      </c>
      <c r="JXE174" s="132">
        <f t="shared" si="124"/>
        <v>0</v>
      </c>
      <c r="JXF174" s="132">
        <f t="shared" si="124"/>
        <v>0</v>
      </c>
      <c r="JXG174" s="132">
        <f t="shared" si="124"/>
        <v>0</v>
      </c>
      <c r="JXH174" s="132">
        <f t="shared" si="124"/>
        <v>0</v>
      </c>
      <c r="JXI174" s="132">
        <f t="shared" si="124"/>
        <v>0</v>
      </c>
      <c r="JXJ174" s="132">
        <f t="shared" si="124"/>
        <v>0</v>
      </c>
      <c r="JXK174" s="132">
        <f t="shared" si="124"/>
        <v>0</v>
      </c>
      <c r="JXL174" s="132">
        <f t="shared" si="124"/>
        <v>0</v>
      </c>
      <c r="JXM174" s="132">
        <f t="shared" si="124"/>
        <v>0</v>
      </c>
      <c r="JXN174" s="132">
        <f t="shared" si="124"/>
        <v>0</v>
      </c>
      <c r="JXO174" s="132">
        <f t="shared" si="124"/>
        <v>0</v>
      </c>
      <c r="JXP174" s="132">
        <f t="shared" si="124"/>
        <v>0</v>
      </c>
      <c r="JXQ174" s="132">
        <f t="shared" si="124"/>
        <v>0</v>
      </c>
      <c r="JXR174" s="132">
        <f t="shared" si="124"/>
        <v>0</v>
      </c>
      <c r="JXS174" s="132">
        <f t="shared" si="124"/>
        <v>0</v>
      </c>
      <c r="JXT174" s="132">
        <f t="shared" si="124"/>
        <v>0</v>
      </c>
      <c r="JXU174" s="132">
        <f t="shared" si="124"/>
        <v>0</v>
      </c>
      <c r="JXV174" s="132">
        <f t="shared" si="124"/>
        <v>0</v>
      </c>
      <c r="JXW174" s="132">
        <f t="shared" si="124"/>
        <v>0</v>
      </c>
      <c r="JXX174" s="132">
        <f t="shared" si="124"/>
        <v>0</v>
      </c>
      <c r="JXY174" s="132">
        <f t="shared" si="124"/>
        <v>0</v>
      </c>
      <c r="JXZ174" s="132">
        <f t="shared" si="124"/>
        <v>0</v>
      </c>
      <c r="JYA174" s="132">
        <f t="shared" si="124"/>
        <v>0</v>
      </c>
      <c r="JYB174" s="132">
        <f t="shared" si="124"/>
        <v>0</v>
      </c>
      <c r="JYC174" s="132">
        <f t="shared" si="124"/>
        <v>0</v>
      </c>
      <c r="JYD174" s="132">
        <f t="shared" si="124"/>
        <v>0</v>
      </c>
      <c r="JYE174" s="132">
        <f t="shared" si="124"/>
        <v>0</v>
      </c>
      <c r="JYF174" s="132">
        <f t="shared" si="124"/>
        <v>0</v>
      </c>
      <c r="JYG174" s="132">
        <f t="shared" si="124"/>
        <v>0</v>
      </c>
      <c r="JYH174" s="132">
        <f t="shared" si="124"/>
        <v>0</v>
      </c>
      <c r="JYI174" s="132">
        <f t="shared" si="124"/>
        <v>0</v>
      </c>
      <c r="JYJ174" s="132">
        <f t="shared" si="124"/>
        <v>0</v>
      </c>
      <c r="JYK174" s="132">
        <f t="shared" si="124"/>
        <v>0</v>
      </c>
      <c r="JYL174" s="132">
        <f t="shared" si="124"/>
        <v>0</v>
      </c>
      <c r="JYM174" s="132">
        <f t="shared" si="124"/>
        <v>0</v>
      </c>
      <c r="JYN174" s="132">
        <f t="shared" si="124"/>
        <v>0</v>
      </c>
      <c r="JYO174" s="132">
        <f t="shared" si="124"/>
        <v>0</v>
      </c>
      <c r="JYP174" s="132">
        <f t="shared" si="124"/>
        <v>0</v>
      </c>
      <c r="JYQ174" s="132">
        <f t="shared" si="124"/>
        <v>0</v>
      </c>
      <c r="JYR174" s="132">
        <f t="shared" si="124"/>
        <v>0</v>
      </c>
      <c r="JYS174" s="132">
        <f t="shared" si="124"/>
        <v>0</v>
      </c>
      <c r="JYT174" s="132">
        <f t="shared" si="124"/>
        <v>0</v>
      </c>
      <c r="JYU174" s="132">
        <f t="shared" si="124"/>
        <v>0</v>
      </c>
      <c r="JYV174" s="132">
        <f t="shared" si="124"/>
        <v>0</v>
      </c>
      <c r="JYW174" s="132">
        <f t="shared" si="124"/>
        <v>0</v>
      </c>
      <c r="JYX174" s="132">
        <f t="shared" si="124"/>
        <v>0</v>
      </c>
      <c r="JYY174" s="132">
        <f t="shared" si="124"/>
        <v>0</v>
      </c>
      <c r="JYZ174" s="132">
        <f t="shared" si="124"/>
        <v>0</v>
      </c>
      <c r="JZA174" s="132">
        <f t="shared" si="124"/>
        <v>0</v>
      </c>
      <c r="JZB174" s="132">
        <f t="shared" si="124"/>
        <v>0</v>
      </c>
      <c r="JZC174" s="132">
        <f t="shared" si="124"/>
        <v>0</v>
      </c>
      <c r="JZD174" s="132">
        <f t="shared" si="124"/>
        <v>0</v>
      </c>
      <c r="JZE174" s="132">
        <f t="shared" si="124"/>
        <v>0</v>
      </c>
      <c r="JZF174" s="132">
        <f t="shared" si="124"/>
        <v>0</v>
      </c>
      <c r="JZG174" s="132">
        <f t="shared" si="124"/>
        <v>0</v>
      </c>
      <c r="JZH174" s="132">
        <f t="shared" si="124"/>
        <v>0</v>
      </c>
      <c r="JZI174" s="132">
        <f t="shared" si="124"/>
        <v>0</v>
      </c>
      <c r="JZJ174" s="132">
        <f t="shared" si="124"/>
        <v>0</v>
      </c>
      <c r="JZK174" s="132">
        <f t="shared" si="124"/>
        <v>0</v>
      </c>
      <c r="JZL174" s="132">
        <f t="shared" si="124"/>
        <v>0</v>
      </c>
      <c r="JZM174" s="132">
        <f t="shared" si="124"/>
        <v>0</v>
      </c>
      <c r="JZN174" s="132">
        <f t="shared" ref="JZN174:KBY174" si="125">SUBTOTAL(9,JZN64:JZN65)</f>
        <v>0</v>
      </c>
      <c r="JZO174" s="132">
        <f t="shared" si="125"/>
        <v>0</v>
      </c>
      <c r="JZP174" s="132">
        <f t="shared" si="125"/>
        <v>0</v>
      </c>
      <c r="JZQ174" s="132">
        <f t="shared" si="125"/>
        <v>0</v>
      </c>
      <c r="JZR174" s="132">
        <f t="shared" si="125"/>
        <v>0</v>
      </c>
      <c r="JZS174" s="132">
        <f t="shared" si="125"/>
        <v>0</v>
      </c>
      <c r="JZT174" s="132">
        <f t="shared" si="125"/>
        <v>0</v>
      </c>
      <c r="JZU174" s="132">
        <f t="shared" si="125"/>
        <v>0</v>
      </c>
      <c r="JZV174" s="132">
        <f t="shared" si="125"/>
        <v>0</v>
      </c>
      <c r="JZW174" s="132">
        <f t="shared" si="125"/>
        <v>0</v>
      </c>
      <c r="JZX174" s="132">
        <f t="shared" si="125"/>
        <v>0</v>
      </c>
      <c r="JZY174" s="132">
        <f t="shared" si="125"/>
        <v>0</v>
      </c>
      <c r="JZZ174" s="132">
        <f t="shared" si="125"/>
        <v>0</v>
      </c>
      <c r="KAA174" s="132">
        <f t="shared" si="125"/>
        <v>0</v>
      </c>
      <c r="KAB174" s="132">
        <f t="shared" si="125"/>
        <v>0</v>
      </c>
      <c r="KAC174" s="132">
        <f t="shared" si="125"/>
        <v>0</v>
      </c>
      <c r="KAD174" s="132">
        <f t="shared" si="125"/>
        <v>0</v>
      </c>
      <c r="KAE174" s="132">
        <f t="shared" si="125"/>
        <v>0</v>
      </c>
      <c r="KAF174" s="132">
        <f t="shared" si="125"/>
        <v>0</v>
      </c>
      <c r="KAG174" s="132">
        <f t="shared" si="125"/>
        <v>0</v>
      </c>
      <c r="KAH174" s="132">
        <f t="shared" si="125"/>
        <v>0</v>
      </c>
      <c r="KAI174" s="132">
        <f t="shared" si="125"/>
        <v>0</v>
      </c>
      <c r="KAJ174" s="132">
        <f t="shared" si="125"/>
        <v>0</v>
      </c>
      <c r="KAK174" s="132">
        <f t="shared" si="125"/>
        <v>0</v>
      </c>
      <c r="KAL174" s="132">
        <f t="shared" si="125"/>
        <v>0</v>
      </c>
      <c r="KAM174" s="132">
        <f t="shared" si="125"/>
        <v>0</v>
      </c>
      <c r="KAN174" s="132">
        <f t="shared" si="125"/>
        <v>0</v>
      </c>
      <c r="KAO174" s="132">
        <f t="shared" si="125"/>
        <v>0</v>
      </c>
      <c r="KAP174" s="132">
        <f t="shared" si="125"/>
        <v>0</v>
      </c>
      <c r="KAQ174" s="132">
        <f t="shared" si="125"/>
        <v>0</v>
      </c>
      <c r="KAR174" s="132">
        <f t="shared" si="125"/>
        <v>0</v>
      </c>
      <c r="KAS174" s="132">
        <f t="shared" si="125"/>
        <v>0</v>
      </c>
      <c r="KAT174" s="132">
        <f t="shared" si="125"/>
        <v>0</v>
      </c>
      <c r="KAU174" s="132">
        <f t="shared" si="125"/>
        <v>0</v>
      </c>
      <c r="KAV174" s="132">
        <f t="shared" si="125"/>
        <v>0</v>
      </c>
      <c r="KAW174" s="132">
        <f t="shared" si="125"/>
        <v>0</v>
      </c>
      <c r="KAX174" s="132">
        <f t="shared" si="125"/>
        <v>0</v>
      </c>
      <c r="KAY174" s="132">
        <f t="shared" si="125"/>
        <v>0</v>
      </c>
      <c r="KAZ174" s="132">
        <f t="shared" si="125"/>
        <v>0</v>
      </c>
      <c r="KBA174" s="132">
        <f t="shared" si="125"/>
        <v>0</v>
      </c>
      <c r="KBB174" s="132">
        <f t="shared" si="125"/>
        <v>0</v>
      </c>
      <c r="KBC174" s="132">
        <f t="shared" si="125"/>
        <v>0</v>
      </c>
      <c r="KBD174" s="132">
        <f t="shared" si="125"/>
        <v>0</v>
      </c>
      <c r="KBE174" s="132">
        <f t="shared" si="125"/>
        <v>0</v>
      </c>
      <c r="KBF174" s="132">
        <f t="shared" si="125"/>
        <v>0</v>
      </c>
      <c r="KBG174" s="132">
        <f t="shared" si="125"/>
        <v>0</v>
      </c>
      <c r="KBH174" s="132">
        <f t="shared" si="125"/>
        <v>0</v>
      </c>
      <c r="KBI174" s="132">
        <f t="shared" si="125"/>
        <v>0</v>
      </c>
      <c r="KBJ174" s="132">
        <f t="shared" si="125"/>
        <v>0</v>
      </c>
      <c r="KBK174" s="132">
        <f t="shared" si="125"/>
        <v>0</v>
      </c>
      <c r="KBL174" s="132">
        <f t="shared" si="125"/>
        <v>0</v>
      </c>
      <c r="KBM174" s="132">
        <f t="shared" si="125"/>
        <v>0</v>
      </c>
      <c r="KBN174" s="132">
        <f t="shared" si="125"/>
        <v>0</v>
      </c>
      <c r="KBO174" s="132">
        <f t="shared" si="125"/>
        <v>0</v>
      </c>
      <c r="KBP174" s="132">
        <f t="shared" si="125"/>
        <v>0</v>
      </c>
      <c r="KBQ174" s="132">
        <f t="shared" si="125"/>
        <v>0</v>
      </c>
      <c r="KBR174" s="132">
        <f t="shared" si="125"/>
        <v>0</v>
      </c>
      <c r="KBS174" s="132">
        <f t="shared" si="125"/>
        <v>0</v>
      </c>
      <c r="KBT174" s="132">
        <f t="shared" si="125"/>
        <v>0</v>
      </c>
      <c r="KBU174" s="132">
        <f t="shared" si="125"/>
        <v>0</v>
      </c>
      <c r="KBV174" s="132">
        <f t="shared" si="125"/>
        <v>0</v>
      </c>
      <c r="KBW174" s="132">
        <f t="shared" si="125"/>
        <v>0</v>
      </c>
      <c r="KBX174" s="132">
        <f t="shared" si="125"/>
        <v>0</v>
      </c>
      <c r="KBY174" s="132">
        <f t="shared" si="125"/>
        <v>0</v>
      </c>
      <c r="KBZ174" s="132">
        <f t="shared" ref="KBZ174:KEK174" si="126">SUBTOTAL(9,KBZ64:KBZ65)</f>
        <v>0</v>
      </c>
      <c r="KCA174" s="132">
        <f t="shared" si="126"/>
        <v>0</v>
      </c>
      <c r="KCB174" s="132">
        <f t="shared" si="126"/>
        <v>0</v>
      </c>
      <c r="KCC174" s="132">
        <f t="shared" si="126"/>
        <v>0</v>
      </c>
      <c r="KCD174" s="132">
        <f t="shared" si="126"/>
        <v>0</v>
      </c>
      <c r="KCE174" s="132">
        <f t="shared" si="126"/>
        <v>0</v>
      </c>
      <c r="KCF174" s="132">
        <f t="shared" si="126"/>
        <v>0</v>
      </c>
      <c r="KCG174" s="132">
        <f t="shared" si="126"/>
        <v>0</v>
      </c>
      <c r="KCH174" s="132">
        <f t="shared" si="126"/>
        <v>0</v>
      </c>
      <c r="KCI174" s="132">
        <f t="shared" si="126"/>
        <v>0</v>
      </c>
      <c r="KCJ174" s="132">
        <f t="shared" si="126"/>
        <v>0</v>
      </c>
      <c r="KCK174" s="132">
        <f t="shared" si="126"/>
        <v>0</v>
      </c>
      <c r="KCL174" s="132">
        <f t="shared" si="126"/>
        <v>0</v>
      </c>
      <c r="KCM174" s="132">
        <f t="shared" si="126"/>
        <v>0</v>
      </c>
      <c r="KCN174" s="132">
        <f t="shared" si="126"/>
        <v>0</v>
      </c>
      <c r="KCO174" s="132">
        <f t="shared" si="126"/>
        <v>0</v>
      </c>
      <c r="KCP174" s="132">
        <f t="shared" si="126"/>
        <v>0</v>
      </c>
      <c r="KCQ174" s="132">
        <f t="shared" si="126"/>
        <v>0</v>
      </c>
      <c r="KCR174" s="132">
        <f t="shared" si="126"/>
        <v>0</v>
      </c>
      <c r="KCS174" s="132">
        <f t="shared" si="126"/>
        <v>0</v>
      </c>
      <c r="KCT174" s="132">
        <f t="shared" si="126"/>
        <v>0</v>
      </c>
      <c r="KCU174" s="132">
        <f t="shared" si="126"/>
        <v>0</v>
      </c>
      <c r="KCV174" s="132">
        <f t="shared" si="126"/>
        <v>0</v>
      </c>
      <c r="KCW174" s="132">
        <f t="shared" si="126"/>
        <v>0</v>
      </c>
      <c r="KCX174" s="132">
        <f t="shared" si="126"/>
        <v>0</v>
      </c>
      <c r="KCY174" s="132">
        <f t="shared" si="126"/>
        <v>0</v>
      </c>
      <c r="KCZ174" s="132">
        <f t="shared" si="126"/>
        <v>0</v>
      </c>
      <c r="KDA174" s="132">
        <f t="shared" si="126"/>
        <v>0</v>
      </c>
      <c r="KDB174" s="132">
        <f t="shared" si="126"/>
        <v>0</v>
      </c>
      <c r="KDC174" s="132">
        <f t="shared" si="126"/>
        <v>0</v>
      </c>
      <c r="KDD174" s="132">
        <f t="shared" si="126"/>
        <v>0</v>
      </c>
      <c r="KDE174" s="132">
        <f t="shared" si="126"/>
        <v>0</v>
      </c>
      <c r="KDF174" s="132">
        <f t="shared" si="126"/>
        <v>0</v>
      </c>
      <c r="KDG174" s="132">
        <f t="shared" si="126"/>
        <v>0</v>
      </c>
      <c r="KDH174" s="132">
        <f t="shared" si="126"/>
        <v>0</v>
      </c>
      <c r="KDI174" s="132">
        <f t="shared" si="126"/>
        <v>0</v>
      </c>
      <c r="KDJ174" s="132">
        <f t="shared" si="126"/>
        <v>0</v>
      </c>
      <c r="KDK174" s="132">
        <f t="shared" si="126"/>
        <v>0</v>
      </c>
      <c r="KDL174" s="132">
        <f t="shared" si="126"/>
        <v>0</v>
      </c>
      <c r="KDM174" s="132">
        <f t="shared" si="126"/>
        <v>0</v>
      </c>
      <c r="KDN174" s="132">
        <f t="shared" si="126"/>
        <v>0</v>
      </c>
      <c r="KDO174" s="132">
        <f t="shared" si="126"/>
        <v>0</v>
      </c>
      <c r="KDP174" s="132">
        <f t="shared" si="126"/>
        <v>0</v>
      </c>
      <c r="KDQ174" s="132">
        <f t="shared" si="126"/>
        <v>0</v>
      </c>
      <c r="KDR174" s="132">
        <f t="shared" si="126"/>
        <v>0</v>
      </c>
      <c r="KDS174" s="132">
        <f t="shared" si="126"/>
        <v>0</v>
      </c>
      <c r="KDT174" s="132">
        <f t="shared" si="126"/>
        <v>0</v>
      </c>
      <c r="KDU174" s="132">
        <f t="shared" si="126"/>
        <v>0</v>
      </c>
      <c r="KDV174" s="132">
        <f t="shared" si="126"/>
        <v>0</v>
      </c>
      <c r="KDW174" s="132">
        <f t="shared" si="126"/>
        <v>0</v>
      </c>
      <c r="KDX174" s="132">
        <f t="shared" si="126"/>
        <v>0</v>
      </c>
      <c r="KDY174" s="132">
        <f t="shared" si="126"/>
        <v>0</v>
      </c>
      <c r="KDZ174" s="132">
        <f t="shared" si="126"/>
        <v>0</v>
      </c>
      <c r="KEA174" s="132">
        <f t="shared" si="126"/>
        <v>0</v>
      </c>
      <c r="KEB174" s="132">
        <f t="shared" si="126"/>
        <v>0</v>
      </c>
      <c r="KEC174" s="132">
        <f t="shared" si="126"/>
        <v>0</v>
      </c>
      <c r="KED174" s="132">
        <f t="shared" si="126"/>
        <v>0</v>
      </c>
      <c r="KEE174" s="132">
        <f t="shared" si="126"/>
        <v>0</v>
      </c>
      <c r="KEF174" s="132">
        <f t="shared" si="126"/>
        <v>0</v>
      </c>
      <c r="KEG174" s="132">
        <f t="shared" si="126"/>
        <v>0</v>
      </c>
      <c r="KEH174" s="132">
        <f t="shared" si="126"/>
        <v>0</v>
      </c>
      <c r="KEI174" s="132">
        <f t="shared" si="126"/>
        <v>0</v>
      </c>
      <c r="KEJ174" s="132">
        <f t="shared" si="126"/>
        <v>0</v>
      </c>
      <c r="KEK174" s="132">
        <f t="shared" si="126"/>
        <v>0</v>
      </c>
      <c r="KEL174" s="132">
        <f t="shared" ref="KEL174:KGW174" si="127">SUBTOTAL(9,KEL64:KEL65)</f>
        <v>0</v>
      </c>
      <c r="KEM174" s="132">
        <f t="shared" si="127"/>
        <v>0</v>
      </c>
      <c r="KEN174" s="132">
        <f t="shared" si="127"/>
        <v>0</v>
      </c>
      <c r="KEO174" s="132">
        <f t="shared" si="127"/>
        <v>0</v>
      </c>
      <c r="KEP174" s="132">
        <f t="shared" si="127"/>
        <v>0</v>
      </c>
      <c r="KEQ174" s="132">
        <f t="shared" si="127"/>
        <v>0</v>
      </c>
      <c r="KER174" s="132">
        <f t="shared" si="127"/>
        <v>0</v>
      </c>
      <c r="KES174" s="132">
        <f t="shared" si="127"/>
        <v>0</v>
      </c>
      <c r="KET174" s="132">
        <f t="shared" si="127"/>
        <v>0</v>
      </c>
      <c r="KEU174" s="132">
        <f t="shared" si="127"/>
        <v>0</v>
      </c>
      <c r="KEV174" s="132">
        <f t="shared" si="127"/>
        <v>0</v>
      </c>
      <c r="KEW174" s="132">
        <f t="shared" si="127"/>
        <v>0</v>
      </c>
      <c r="KEX174" s="132">
        <f t="shared" si="127"/>
        <v>0</v>
      </c>
      <c r="KEY174" s="132">
        <f t="shared" si="127"/>
        <v>0</v>
      </c>
      <c r="KEZ174" s="132">
        <f t="shared" si="127"/>
        <v>0</v>
      </c>
      <c r="KFA174" s="132">
        <f t="shared" si="127"/>
        <v>0</v>
      </c>
      <c r="KFB174" s="132">
        <f t="shared" si="127"/>
        <v>0</v>
      </c>
      <c r="KFC174" s="132">
        <f t="shared" si="127"/>
        <v>0</v>
      </c>
      <c r="KFD174" s="132">
        <f t="shared" si="127"/>
        <v>0</v>
      </c>
      <c r="KFE174" s="132">
        <f t="shared" si="127"/>
        <v>0</v>
      </c>
      <c r="KFF174" s="132">
        <f t="shared" si="127"/>
        <v>0</v>
      </c>
      <c r="KFG174" s="132">
        <f t="shared" si="127"/>
        <v>0</v>
      </c>
      <c r="KFH174" s="132">
        <f t="shared" si="127"/>
        <v>0</v>
      </c>
      <c r="KFI174" s="132">
        <f t="shared" si="127"/>
        <v>0</v>
      </c>
      <c r="KFJ174" s="132">
        <f t="shared" si="127"/>
        <v>0</v>
      </c>
      <c r="KFK174" s="132">
        <f t="shared" si="127"/>
        <v>0</v>
      </c>
      <c r="KFL174" s="132">
        <f t="shared" si="127"/>
        <v>0</v>
      </c>
      <c r="KFM174" s="132">
        <f t="shared" si="127"/>
        <v>0</v>
      </c>
      <c r="KFN174" s="132">
        <f t="shared" si="127"/>
        <v>0</v>
      </c>
      <c r="KFO174" s="132">
        <f t="shared" si="127"/>
        <v>0</v>
      </c>
      <c r="KFP174" s="132">
        <f t="shared" si="127"/>
        <v>0</v>
      </c>
      <c r="KFQ174" s="132">
        <f t="shared" si="127"/>
        <v>0</v>
      </c>
      <c r="KFR174" s="132">
        <f t="shared" si="127"/>
        <v>0</v>
      </c>
      <c r="KFS174" s="132">
        <f t="shared" si="127"/>
        <v>0</v>
      </c>
      <c r="KFT174" s="132">
        <f t="shared" si="127"/>
        <v>0</v>
      </c>
      <c r="KFU174" s="132">
        <f t="shared" si="127"/>
        <v>0</v>
      </c>
      <c r="KFV174" s="132">
        <f t="shared" si="127"/>
        <v>0</v>
      </c>
      <c r="KFW174" s="132">
        <f t="shared" si="127"/>
        <v>0</v>
      </c>
      <c r="KFX174" s="132">
        <f t="shared" si="127"/>
        <v>0</v>
      </c>
      <c r="KFY174" s="132">
        <f t="shared" si="127"/>
        <v>0</v>
      </c>
      <c r="KFZ174" s="132">
        <f t="shared" si="127"/>
        <v>0</v>
      </c>
      <c r="KGA174" s="132">
        <f t="shared" si="127"/>
        <v>0</v>
      </c>
      <c r="KGB174" s="132">
        <f t="shared" si="127"/>
        <v>0</v>
      </c>
      <c r="KGC174" s="132">
        <f t="shared" si="127"/>
        <v>0</v>
      </c>
      <c r="KGD174" s="132">
        <f t="shared" si="127"/>
        <v>0</v>
      </c>
      <c r="KGE174" s="132">
        <f t="shared" si="127"/>
        <v>0</v>
      </c>
      <c r="KGF174" s="132">
        <f t="shared" si="127"/>
        <v>0</v>
      </c>
      <c r="KGG174" s="132">
        <f t="shared" si="127"/>
        <v>0</v>
      </c>
      <c r="KGH174" s="132">
        <f t="shared" si="127"/>
        <v>0</v>
      </c>
      <c r="KGI174" s="132">
        <f t="shared" si="127"/>
        <v>0</v>
      </c>
      <c r="KGJ174" s="132">
        <f t="shared" si="127"/>
        <v>0</v>
      </c>
      <c r="KGK174" s="132">
        <f t="shared" si="127"/>
        <v>0</v>
      </c>
      <c r="KGL174" s="132">
        <f t="shared" si="127"/>
        <v>0</v>
      </c>
      <c r="KGM174" s="132">
        <f t="shared" si="127"/>
        <v>0</v>
      </c>
      <c r="KGN174" s="132">
        <f t="shared" si="127"/>
        <v>0</v>
      </c>
      <c r="KGO174" s="132">
        <f t="shared" si="127"/>
        <v>0</v>
      </c>
      <c r="KGP174" s="132">
        <f t="shared" si="127"/>
        <v>0</v>
      </c>
      <c r="KGQ174" s="132">
        <f t="shared" si="127"/>
        <v>0</v>
      </c>
      <c r="KGR174" s="132">
        <f t="shared" si="127"/>
        <v>0</v>
      </c>
      <c r="KGS174" s="132">
        <f t="shared" si="127"/>
        <v>0</v>
      </c>
      <c r="KGT174" s="132">
        <f t="shared" si="127"/>
        <v>0</v>
      </c>
      <c r="KGU174" s="132">
        <f t="shared" si="127"/>
        <v>0</v>
      </c>
      <c r="KGV174" s="132">
        <f t="shared" si="127"/>
        <v>0</v>
      </c>
      <c r="KGW174" s="132">
        <f t="shared" si="127"/>
        <v>0</v>
      </c>
      <c r="KGX174" s="132">
        <f t="shared" ref="KGX174:KJI174" si="128">SUBTOTAL(9,KGX64:KGX65)</f>
        <v>0</v>
      </c>
      <c r="KGY174" s="132">
        <f t="shared" si="128"/>
        <v>0</v>
      </c>
      <c r="KGZ174" s="132">
        <f t="shared" si="128"/>
        <v>0</v>
      </c>
      <c r="KHA174" s="132">
        <f t="shared" si="128"/>
        <v>0</v>
      </c>
      <c r="KHB174" s="132">
        <f t="shared" si="128"/>
        <v>0</v>
      </c>
      <c r="KHC174" s="132">
        <f t="shared" si="128"/>
        <v>0</v>
      </c>
      <c r="KHD174" s="132">
        <f t="shared" si="128"/>
        <v>0</v>
      </c>
      <c r="KHE174" s="132">
        <f t="shared" si="128"/>
        <v>0</v>
      </c>
      <c r="KHF174" s="132">
        <f t="shared" si="128"/>
        <v>0</v>
      </c>
      <c r="KHG174" s="132">
        <f t="shared" si="128"/>
        <v>0</v>
      </c>
      <c r="KHH174" s="132">
        <f t="shared" si="128"/>
        <v>0</v>
      </c>
      <c r="KHI174" s="132">
        <f t="shared" si="128"/>
        <v>0</v>
      </c>
      <c r="KHJ174" s="132">
        <f t="shared" si="128"/>
        <v>0</v>
      </c>
      <c r="KHK174" s="132">
        <f t="shared" si="128"/>
        <v>0</v>
      </c>
      <c r="KHL174" s="132">
        <f t="shared" si="128"/>
        <v>0</v>
      </c>
      <c r="KHM174" s="132">
        <f t="shared" si="128"/>
        <v>0</v>
      </c>
      <c r="KHN174" s="132">
        <f t="shared" si="128"/>
        <v>0</v>
      </c>
      <c r="KHO174" s="132">
        <f t="shared" si="128"/>
        <v>0</v>
      </c>
      <c r="KHP174" s="132">
        <f t="shared" si="128"/>
        <v>0</v>
      </c>
      <c r="KHQ174" s="132">
        <f t="shared" si="128"/>
        <v>0</v>
      </c>
      <c r="KHR174" s="132">
        <f t="shared" si="128"/>
        <v>0</v>
      </c>
      <c r="KHS174" s="132">
        <f t="shared" si="128"/>
        <v>0</v>
      </c>
      <c r="KHT174" s="132">
        <f t="shared" si="128"/>
        <v>0</v>
      </c>
      <c r="KHU174" s="132">
        <f t="shared" si="128"/>
        <v>0</v>
      </c>
      <c r="KHV174" s="132">
        <f t="shared" si="128"/>
        <v>0</v>
      </c>
      <c r="KHW174" s="132">
        <f t="shared" si="128"/>
        <v>0</v>
      </c>
      <c r="KHX174" s="132">
        <f t="shared" si="128"/>
        <v>0</v>
      </c>
      <c r="KHY174" s="132">
        <f t="shared" si="128"/>
        <v>0</v>
      </c>
      <c r="KHZ174" s="132">
        <f t="shared" si="128"/>
        <v>0</v>
      </c>
      <c r="KIA174" s="132">
        <f t="shared" si="128"/>
        <v>0</v>
      </c>
      <c r="KIB174" s="132">
        <f t="shared" si="128"/>
        <v>0</v>
      </c>
      <c r="KIC174" s="132">
        <f t="shared" si="128"/>
        <v>0</v>
      </c>
      <c r="KID174" s="132">
        <f t="shared" si="128"/>
        <v>0</v>
      </c>
      <c r="KIE174" s="132">
        <f t="shared" si="128"/>
        <v>0</v>
      </c>
      <c r="KIF174" s="132">
        <f t="shared" si="128"/>
        <v>0</v>
      </c>
      <c r="KIG174" s="132">
        <f t="shared" si="128"/>
        <v>0</v>
      </c>
      <c r="KIH174" s="132">
        <f t="shared" si="128"/>
        <v>0</v>
      </c>
      <c r="KII174" s="132">
        <f t="shared" si="128"/>
        <v>0</v>
      </c>
      <c r="KIJ174" s="132">
        <f t="shared" si="128"/>
        <v>0</v>
      </c>
      <c r="KIK174" s="132">
        <f t="shared" si="128"/>
        <v>0</v>
      </c>
      <c r="KIL174" s="132">
        <f t="shared" si="128"/>
        <v>0</v>
      </c>
      <c r="KIM174" s="132">
        <f t="shared" si="128"/>
        <v>0</v>
      </c>
      <c r="KIN174" s="132">
        <f t="shared" si="128"/>
        <v>0</v>
      </c>
      <c r="KIO174" s="132">
        <f t="shared" si="128"/>
        <v>0</v>
      </c>
      <c r="KIP174" s="132">
        <f t="shared" si="128"/>
        <v>0</v>
      </c>
      <c r="KIQ174" s="132">
        <f t="shared" si="128"/>
        <v>0</v>
      </c>
      <c r="KIR174" s="132">
        <f t="shared" si="128"/>
        <v>0</v>
      </c>
      <c r="KIS174" s="132">
        <f t="shared" si="128"/>
        <v>0</v>
      </c>
      <c r="KIT174" s="132">
        <f t="shared" si="128"/>
        <v>0</v>
      </c>
      <c r="KIU174" s="132">
        <f t="shared" si="128"/>
        <v>0</v>
      </c>
      <c r="KIV174" s="132">
        <f t="shared" si="128"/>
        <v>0</v>
      </c>
      <c r="KIW174" s="132">
        <f t="shared" si="128"/>
        <v>0</v>
      </c>
      <c r="KIX174" s="132">
        <f t="shared" si="128"/>
        <v>0</v>
      </c>
      <c r="KIY174" s="132">
        <f t="shared" si="128"/>
        <v>0</v>
      </c>
      <c r="KIZ174" s="132">
        <f t="shared" si="128"/>
        <v>0</v>
      </c>
      <c r="KJA174" s="132">
        <f t="shared" si="128"/>
        <v>0</v>
      </c>
      <c r="KJB174" s="132">
        <f t="shared" si="128"/>
        <v>0</v>
      </c>
      <c r="KJC174" s="132">
        <f t="shared" si="128"/>
        <v>0</v>
      </c>
      <c r="KJD174" s="132">
        <f t="shared" si="128"/>
        <v>0</v>
      </c>
      <c r="KJE174" s="132">
        <f t="shared" si="128"/>
        <v>0</v>
      </c>
      <c r="KJF174" s="132">
        <f t="shared" si="128"/>
        <v>0</v>
      </c>
      <c r="KJG174" s="132">
        <f t="shared" si="128"/>
        <v>0</v>
      </c>
      <c r="KJH174" s="132">
        <f t="shared" si="128"/>
        <v>0</v>
      </c>
      <c r="KJI174" s="132">
        <f t="shared" si="128"/>
        <v>0</v>
      </c>
      <c r="KJJ174" s="132">
        <f t="shared" ref="KJJ174:KLU174" si="129">SUBTOTAL(9,KJJ64:KJJ65)</f>
        <v>0</v>
      </c>
      <c r="KJK174" s="132">
        <f t="shared" si="129"/>
        <v>0</v>
      </c>
      <c r="KJL174" s="132">
        <f t="shared" si="129"/>
        <v>0</v>
      </c>
      <c r="KJM174" s="132">
        <f t="shared" si="129"/>
        <v>0</v>
      </c>
      <c r="KJN174" s="132">
        <f t="shared" si="129"/>
        <v>0</v>
      </c>
      <c r="KJO174" s="132">
        <f t="shared" si="129"/>
        <v>0</v>
      </c>
      <c r="KJP174" s="132">
        <f t="shared" si="129"/>
        <v>0</v>
      </c>
      <c r="KJQ174" s="132">
        <f t="shared" si="129"/>
        <v>0</v>
      </c>
      <c r="KJR174" s="132">
        <f t="shared" si="129"/>
        <v>0</v>
      </c>
      <c r="KJS174" s="132">
        <f t="shared" si="129"/>
        <v>0</v>
      </c>
      <c r="KJT174" s="132">
        <f t="shared" si="129"/>
        <v>0</v>
      </c>
      <c r="KJU174" s="132">
        <f t="shared" si="129"/>
        <v>0</v>
      </c>
      <c r="KJV174" s="132">
        <f t="shared" si="129"/>
        <v>0</v>
      </c>
      <c r="KJW174" s="132">
        <f t="shared" si="129"/>
        <v>0</v>
      </c>
      <c r="KJX174" s="132">
        <f t="shared" si="129"/>
        <v>0</v>
      </c>
      <c r="KJY174" s="132">
        <f t="shared" si="129"/>
        <v>0</v>
      </c>
      <c r="KJZ174" s="132">
        <f t="shared" si="129"/>
        <v>0</v>
      </c>
      <c r="KKA174" s="132">
        <f t="shared" si="129"/>
        <v>0</v>
      </c>
      <c r="KKB174" s="132">
        <f t="shared" si="129"/>
        <v>0</v>
      </c>
      <c r="KKC174" s="132">
        <f t="shared" si="129"/>
        <v>0</v>
      </c>
      <c r="KKD174" s="132">
        <f t="shared" si="129"/>
        <v>0</v>
      </c>
      <c r="KKE174" s="132">
        <f t="shared" si="129"/>
        <v>0</v>
      </c>
      <c r="KKF174" s="132">
        <f t="shared" si="129"/>
        <v>0</v>
      </c>
      <c r="KKG174" s="132">
        <f t="shared" si="129"/>
        <v>0</v>
      </c>
      <c r="KKH174" s="132">
        <f t="shared" si="129"/>
        <v>0</v>
      </c>
      <c r="KKI174" s="132">
        <f t="shared" si="129"/>
        <v>0</v>
      </c>
      <c r="KKJ174" s="132">
        <f t="shared" si="129"/>
        <v>0</v>
      </c>
      <c r="KKK174" s="132">
        <f t="shared" si="129"/>
        <v>0</v>
      </c>
      <c r="KKL174" s="132">
        <f t="shared" si="129"/>
        <v>0</v>
      </c>
      <c r="KKM174" s="132">
        <f t="shared" si="129"/>
        <v>0</v>
      </c>
      <c r="KKN174" s="132">
        <f t="shared" si="129"/>
        <v>0</v>
      </c>
      <c r="KKO174" s="132">
        <f t="shared" si="129"/>
        <v>0</v>
      </c>
      <c r="KKP174" s="132">
        <f t="shared" si="129"/>
        <v>0</v>
      </c>
      <c r="KKQ174" s="132">
        <f t="shared" si="129"/>
        <v>0</v>
      </c>
      <c r="KKR174" s="132">
        <f t="shared" si="129"/>
        <v>0</v>
      </c>
      <c r="KKS174" s="132">
        <f t="shared" si="129"/>
        <v>0</v>
      </c>
      <c r="KKT174" s="132">
        <f t="shared" si="129"/>
        <v>0</v>
      </c>
      <c r="KKU174" s="132">
        <f t="shared" si="129"/>
        <v>0</v>
      </c>
      <c r="KKV174" s="132">
        <f t="shared" si="129"/>
        <v>0</v>
      </c>
      <c r="KKW174" s="132">
        <f t="shared" si="129"/>
        <v>0</v>
      </c>
      <c r="KKX174" s="132">
        <f t="shared" si="129"/>
        <v>0</v>
      </c>
      <c r="KKY174" s="132">
        <f t="shared" si="129"/>
        <v>0</v>
      </c>
      <c r="KKZ174" s="132">
        <f t="shared" si="129"/>
        <v>0</v>
      </c>
      <c r="KLA174" s="132">
        <f t="shared" si="129"/>
        <v>0</v>
      </c>
      <c r="KLB174" s="132">
        <f t="shared" si="129"/>
        <v>0</v>
      </c>
      <c r="KLC174" s="132">
        <f t="shared" si="129"/>
        <v>0</v>
      </c>
      <c r="KLD174" s="132">
        <f t="shared" si="129"/>
        <v>0</v>
      </c>
      <c r="KLE174" s="132">
        <f t="shared" si="129"/>
        <v>0</v>
      </c>
      <c r="KLF174" s="132">
        <f t="shared" si="129"/>
        <v>0</v>
      </c>
      <c r="KLG174" s="132">
        <f t="shared" si="129"/>
        <v>0</v>
      </c>
      <c r="KLH174" s="132">
        <f t="shared" si="129"/>
        <v>0</v>
      </c>
      <c r="KLI174" s="132">
        <f t="shared" si="129"/>
        <v>0</v>
      </c>
      <c r="KLJ174" s="132">
        <f t="shared" si="129"/>
        <v>0</v>
      </c>
      <c r="KLK174" s="132">
        <f t="shared" si="129"/>
        <v>0</v>
      </c>
      <c r="KLL174" s="132">
        <f t="shared" si="129"/>
        <v>0</v>
      </c>
      <c r="KLM174" s="132">
        <f t="shared" si="129"/>
        <v>0</v>
      </c>
      <c r="KLN174" s="132">
        <f t="shared" si="129"/>
        <v>0</v>
      </c>
      <c r="KLO174" s="132">
        <f t="shared" si="129"/>
        <v>0</v>
      </c>
      <c r="KLP174" s="132">
        <f t="shared" si="129"/>
        <v>0</v>
      </c>
      <c r="KLQ174" s="132">
        <f t="shared" si="129"/>
        <v>0</v>
      </c>
      <c r="KLR174" s="132">
        <f t="shared" si="129"/>
        <v>0</v>
      </c>
      <c r="KLS174" s="132">
        <f t="shared" si="129"/>
        <v>0</v>
      </c>
      <c r="KLT174" s="132">
        <f t="shared" si="129"/>
        <v>0</v>
      </c>
      <c r="KLU174" s="132">
        <f t="shared" si="129"/>
        <v>0</v>
      </c>
      <c r="KLV174" s="132">
        <f t="shared" ref="KLV174:KOG174" si="130">SUBTOTAL(9,KLV64:KLV65)</f>
        <v>0</v>
      </c>
      <c r="KLW174" s="132">
        <f t="shared" si="130"/>
        <v>0</v>
      </c>
      <c r="KLX174" s="132">
        <f t="shared" si="130"/>
        <v>0</v>
      </c>
      <c r="KLY174" s="132">
        <f t="shared" si="130"/>
        <v>0</v>
      </c>
      <c r="KLZ174" s="132">
        <f t="shared" si="130"/>
        <v>0</v>
      </c>
      <c r="KMA174" s="132">
        <f t="shared" si="130"/>
        <v>0</v>
      </c>
      <c r="KMB174" s="132">
        <f t="shared" si="130"/>
        <v>0</v>
      </c>
      <c r="KMC174" s="132">
        <f t="shared" si="130"/>
        <v>0</v>
      </c>
      <c r="KMD174" s="132">
        <f t="shared" si="130"/>
        <v>0</v>
      </c>
      <c r="KME174" s="132">
        <f t="shared" si="130"/>
        <v>0</v>
      </c>
      <c r="KMF174" s="132">
        <f t="shared" si="130"/>
        <v>0</v>
      </c>
      <c r="KMG174" s="132">
        <f t="shared" si="130"/>
        <v>0</v>
      </c>
      <c r="KMH174" s="132">
        <f t="shared" si="130"/>
        <v>0</v>
      </c>
      <c r="KMI174" s="132">
        <f t="shared" si="130"/>
        <v>0</v>
      </c>
      <c r="KMJ174" s="132">
        <f t="shared" si="130"/>
        <v>0</v>
      </c>
      <c r="KMK174" s="132">
        <f t="shared" si="130"/>
        <v>0</v>
      </c>
      <c r="KML174" s="132">
        <f t="shared" si="130"/>
        <v>0</v>
      </c>
      <c r="KMM174" s="132">
        <f t="shared" si="130"/>
        <v>0</v>
      </c>
      <c r="KMN174" s="132">
        <f t="shared" si="130"/>
        <v>0</v>
      </c>
      <c r="KMO174" s="132">
        <f t="shared" si="130"/>
        <v>0</v>
      </c>
      <c r="KMP174" s="132">
        <f t="shared" si="130"/>
        <v>0</v>
      </c>
      <c r="KMQ174" s="132">
        <f t="shared" si="130"/>
        <v>0</v>
      </c>
      <c r="KMR174" s="132">
        <f t="shared" si="130"/>
        <v>0</v>
      </c>
      <c r="KMS174" s="132">
        <f t="shared" si="130"/>
        <v>0</v>
      </c>
      <c r="KMT174" s="132">
        <f t="shared" si="130"/>
        <v>0</v>
      </c>
      <c r="KMU174" s="132">
        <f t="shared" si="130"/>
        <v>0</v>
      </c>
      <c r="KMV174" s="132">
        <f t="shared" si="130"/>
        <v>0</v>
      </c>
      <c r="KMW174" s="132">
        <f t="shared" si="130"/>
        <v>0</v>
      </c>
      <c r="KMX174" s="132">
        <f t="shared" si="130"/>
        <v>0</v>
      </c>
      <c r="KMY174" s="132">
        <f t="shared" si="130"/>
        <v>0</v>
      </c>
      <c r="KMZ174" s="132">
        <f t="shared" si="130"/>
        <v>0</v>
      </c>
      <c r="KNA174" s="132">
        <f t="shared" si="130"/>
        <v>0</v>
      </c>
      <c r="KNB174" s="132">
        <f t="shared" si="130"/>
        <v>0</v>
      </c>
      <c r="KNC174" s="132">
        <f t="shared" si="130"/>
        <v>0</v>
      </c>
      <c r="KND174" s="132">
        <f t="shared" si="130"/>
        <v>0</v>
      </c>
      <c r="KNE174" s="132">
        <f t="shared" si="130"/>
        <v>0</v>
      </c>
      <c r="KNF174" s="132">
        <f t="shared" si="130"/>
        <v>0</v>
      </c>
      <c r="KNG174" s="132">
        <f t="shared" si="130"/>
        <v>0</v>
      </c>
      <c r="KNH174" s="132">
        <f t="shared" si="130"/>
        <v>0</v>
      </c>
      <c r="KNI174" s="132">
        <f t="shared" si="130"/>
        <v>0</v>
      </c>
      <c r="KNJ174" s="132">
        <f t="shared" si="130"/>
        <v>0</v>
      </c>
      <c r="KNK174" s="132">
        <f t="shared" si="130"/>
        <v>0</v>
      </c>
      <c r="KNL174" s="132">
        <f t="shared" si="130"/>
        <v>0</v>
      </c>
      <c r="KNM174" s="132">
        <f t="shared" si="130"/>
        <v>0</v>
      </c>
      <c r="KNN174" s="132">
        <f t="shared" si="130"/>
        <v>0</v>
      </c>
      <c r="KNO174" s="132">
        <f t="shared" si="130"/>
        <v>0</v>
      </c>
      <c r="KNP174" s="132">
        <f t="shared" si="130"/>
        <v>0</v>
      </c>
      <c r="KNQ174" s="132">
        <f t="shared" si="130"/>
        <v>0</v>
      </c>
      <c r="KNR174" s="132">
        <f t="shared" si="130"/>
        <v>0</v>
      </c>
      <c r="KNS174" s="132">
        <f t="shared" si="130"/>
        <v>0</v>
      </c>
      <c r="KNT174" s="132">
        <f t="shared" si="130"/>
        <v>0</v>
      </c>
      <c r="KNU174" s="132">
        <f t="shared" si="130"/>
        <v>0</v>
      </c>
      <c r="KNV174" s="132">
        <f t="shared" si="130"/>
        <v>0</v>
      </c>
      <c r="KNW174" s="132">
        <f t="shared" si="130"/>
        <v>0</v>
      </c>
      <c r="KNX174" s="132">
        <f t="shared" si="130"/>
        <v>0</v>
      </c>
      <c r="KNY174" s="132">
        <f t="shared" si="130"/>
        <v>0</v>
      </c>
      <c r="KNZ174" s="132">
        <f t="shared" si="130"/>
        <v>0</v>
      </c>
      <c r="KOA174" s="132">
        <f t="shared" si="130"/>
        <v>0</v>
      </c>
      <c r="KOB174" s="132">
        <f t="shared" si="130"/>
        <v>0</v>
      </c>
      <c r="KOC174" s="132">
        <f t="shared" si="130"/>
        <v>0</v>
      </c>
      <c r="KOD174" s="132">
        <f t="shared" si="130"/>
        <v>0</v>
      </c>
      <c r="KOE174" s="132">
        <f t="shared" si="130"/>
        <v>0</v>
      </c>
      <c r="KOF174" s="132">
        <f t="shared" si="130"/>
        <v>0</v>
      </c>
      <c r="KOG174" s="132">
        <f t="shared" si="130"/>
        <v>0</v>
      </c>
      <c r="KOH174" s="132">
        <f t="shared" ref="KOH174:KQS174" si="131">SUBTOTAL(9,KOH64:KOH65)</f>
        <v>0</v>
      </c>
      <c r="KOI174" s="132">
        <f t="shared" si="131"/>
        <v>0</v>
      </c>
      <c r="KOJ174" s="132">
        <f t="shared" si="131"/>
        <v>0</v>
      </c>
      <c r="KOK174" s="132">
        <f t="shared" si="131"/>
        <v>0</v>
      </c>
      <c r="KOL174" s="132">
        <f t="shared" si="131"/>
        <v>0</v>
      </c>
      <c r="KOM174" s="132">
        <f t="shared" si="131"/>
        <v>0</v>
      </c>
      <c r="KON174" s="132">
        <f t="shared" si="131"/>
        <v>0</v>
      </c>
      <c r="KOO174" s="132">
        <f t="shared" si="131"/>
        <v>0</v>
      </c>
      <c r="KOP174" s="132">
        <f t="shared" si="131"/>
        <v>0</v>
      </c>
      <c r="KOQ174" s="132">
        <f t="shared" si="131"/>
        <v>0</v>
      </c>
      <c r="KOR174" s="132">
        <f t="shared" si="131"/>
        <v>0</v>
      </c>
      <c r="KOS174" s="132">
        <f t="shared" si="131"/>
        <v>0</v>
      </c>
      <c r="KOT174" s="132">
        <f t="shared" si="131"/>
        <v>0</v>
      </c>
      <c r="KOU174" s="132">
        <f t="shared" si="131"/>
        <v>0</v>
      </c>
      <c r="KOV174" s="132">
        <f t="shared" si="131"/>
        <v>0</v>
      </c>
      <c r="KOW174" s="132">
        <f t="shared" si="131"/>
        <v>0</v>
      </c>
      <c r="KOX174" s="132">
        <f t="shared" si="131"/>
        <v>0</v>
      </c>
      <c r="KOY174" s="132">
        <f t="shared" si="131"/>
        <v>0</v>
      </c>
      <c r="KOZ174" s="132">
        <f t="shared" si="131"/>
        <v>0</v>
      </c>
      <c r="KPA174" s="132">
        <f t="shared" si="131"/>
        <v>0</v>
      </c>
      <c r="KPB174" s="132">
        <f t="shared" si="131"/>
        <v>0</v>
      </c>
      <c r="KPC174" s="132">
        <f t="shared" si="131"/>
        <v>0</v>
      </c>
      <c r="KPD174" s="132">
        <f t="shared" si="131"/>
        <v>0</v>
      </c>
      <c r="KPE174" s="132">
        <f t="shared" si="131"/>
        <v>0</v>
      </c>
      <c r="KPF174" s="132">
        <f t="shared" si="131"/>
        <v>0</v>
      </c>
      <c r="KPG174" s="132">
        <f t="shared" si="131"/>
        <v>0</v>
      </c>
      <c r="KPH174" s="132">
        <f t="shared" si="131"/>
        <v>0</v>
      </c>
      <c r="KPI174" s="132">
        <f t="shared" si="131"/>
        <v>0</v>
      </c>
      <c r="KPJ174" s="132">
        <f t="shared" si="131"/>
        <v>0</v>
      </c>
      <c r="KPK174" s="132">
        <f t="shared" si="131"/>
        <v>0</v>
      </c>
      <c r="KPL174" s="132">
        <f t="shared" si="131"/>
        <v>0</v>
      </c>
      <c r="KPM174" s="132">
        <f t="shared" si="131"/>
        <v>0</v>
      </c>
      <c r="KPN174" s="132">
        <f t="shared" si="131"/>
        <v>0</v>
      </c>
      <c r="KPO174" s="132">
        <f t="shared" si="131"/>
        <v>0</v>
      </c>
      <c r="KPP174" s="132">
        <f t="shared" si="131"/>
        <v>0</v>
      </c>
      <c r="KPQ174" s="132">
        <f t="shared" si="131"/>
        <v>0</v>
      </c>
      <c r="KPR174" s="132">
        <f t="shared" si="131"/>
        <v>0</v>
      </c>
      <c r="KPS174" s="132">
        <f t="shared" si="131"/>
        <v>0</v>
      </c>
      <c r="KPT174" s="132">
        <f t="shared" si="131"/>
        <v>0</v>
      </c>
      <c r="KPU174" s="132">
        <f t="shared" si="131"/>
        <v>0</v>
      </c>
      <c r="KPV174" s="132">
        <f t="shared" si="131"/>
        <v>0</v>
      </c>
      <c r="KPW174" s="132">
        <f t="shared" si="131"/>
        <v>0</v>
      </c>
      <c r="KPX174" s="132">
        <f t="shared" si="131"/>
        <v>0</v>
      </c>
      <c r="KPY174" s="132">
        <f t="shared" si="131"/>
        <v>0</v>
      </c>
      <c r="KPZ174" s="132">
        <f t="shared" si="131"/>
        <v>0</v>
      </c>
      <c r="KQA174" s="132">
        <f t="shared" si="131"/>
        <v>0</v>
      </c>
      <c r="KQB174" s="132">
        <f t="shared" si="131"/>
        <v>0</v>
      </c>
      <c r="KQC174" s="132">
        <f t="shared" si="131"/>
        <v>0</v>
      </c>
      <c r="KQD174" s="132">
        <f t="shared" si="131"/>
        <v>0</v>
      </c>
      <c r="KQE174" s="132">
        <f t="shared" si="131"/>
        <v>0</v>
      </c>
      <c r="KQF174" s="132">
        <f t="shared" si="131"/>
        <v>0</v>
      </c>
      <c r="KQG174" s="132">
        <f t="shared" si="131"/>
        <v>0</v>
      </c>
      <c r="KQH174" s="132">
        <f t="shared" si="131"/>
        <v>0</v>
      </c>
      <c r="KQI174" s="132">
        <f t="shared" si="131"/>
        <v>0</v>
      </c>
      <c r="KQJ174" s="132">
        <f t="shared" si="131"/>
        <v>0</v>
      </c>
      <c r="KQK174" s="132">
        <f t="shared" si="131"/>
        <v>0</v>
      </c>
      <c r="KQL174" s="132">
        <f t="shared" si="131"/>
        <v>0</v>
      </c>
      <c r="KQM174" s="132">
        <f t="shared" si="131"/>
        <v>0</v>
      </c>
      <c r="KQN174" s="132">
        <f t="shared" si="131"/>
        <v>0</v>
      </c>
      <c r="KQO174" s="132">
        <f t="shared" si="131"/>
        <v>0</v>
      </c>
      <c r="KQP174" s="132">
        <f t="shared" si="131"/>
        <v>0</v>
      </c>
      <c r="KQQ174" s="132">
        <f t="shared" si="131"/>
        <v>0</v>
      </c>
      <c r="KQR174" s="132">
        <f t="shared" si="131"/>
        <v>0</v>
      </c>
      <c r="KQS174" s="132">
        <f t="shared" si="131"/>
        <v>0</v>
      </c>
      <c r="KQT174" s="132">
        <f t="shared" ref="KQT174:KTE174" si="132">SUBTOTAL(9,KQT64:KQT65)</f>
        <v>0</v>
      </c>
      <c r="KQU174" s="132">
        <f t="shared" si="132"/>
        <v>0</v>
      </c>
      <c r="KQV174" s="132">
        <f t="shared" si="132"/>
        <v>0</v>
      </c>
      <c r="KQW174" s="132">
        <f t="shared" si="132"/>
        <v>0</v>
      </c>
      <c r="KQX174" s="132">
        <f t="shared" si="132"/>
        <v>0</v>
      </c>
      <c r="KQY174" s="132">
        <f t="shared" si="132"/>
        <v>0</v>
      </c>
      <c r="KQZ174" s="132">
        <f t="shared" si="132"/>
        <v>0</v>
      </c>
      <c r="KRA174" s="132">
        <f t="shared" si="132"/>
        <v>0</v>
      </c>
      <c r="KRB174" s="132">
        <f t="shared" si="132"/>
        <v>0</v>
      </c>
      <c r="KRC174" s="132">
        <f t="shared" si="132"/>
        <v>0</v>
      </c>
      <c r="KRD174" s="132">
        <f t="shared" si="132"/>
        <v>0</v>
      </c>
      <c r="KRE174" s="132">
        <f t="shared" si="132"/>
        <v>0</v>
      </c>
      <c r="KRF174" s="132">
        <f t="shared" si="132"/>
        <v>0</v>
      </c>
      <c r="KRG174" s="132">
        <f t="shared" si="132"/>
        <v>0</v>
      </c>
      <c r="KRH174" s="132">
        <f t="shared" si="132"/>
        <v>0</v>
      </c>
      <c r="KRI174" s="132">
        <f t="shared" si="132"/>
        <v>0</v>
      </c>
      <c r="KRJ174" s="132">
        <f t="shared" si="132"/>
        <v>0</v>
      </c>
      <c r="KRK174" s="132">
        <f t="shared" si="132"/>
        <v>0</v>
      </c>
      <c r="KRL174" s="132">
        <f t="shared" si="132"/>
        <v>0</v>
      </c>
      <c r="KRM174" s="132">
        <f t="shared" si="132"/>
        <v>0</v>
      </c>
      <c r="KRN174" s="132">
        <f t="shared" si="132"/>
        <v>0</v>
      </c>
      <c r="KRO174" s="132">
        <f t="shared" si="132"/>
        <v>0</v>
      </c>
      <c r="KRP174" s="132">
        <f t="shared" si="132"/>
        <v>0</v>
      </c>
      <c r="KRQ174" s="132">
        <f t="shared" si="132"/>
        <v>0</v>
      </c>
      <c r="KRR174" s="132">
        <f t="shared" si="132"/>
        <v>0</v>
      </c>
      <c r="KRS174" s="132">
        <f t="shared" si="132"/>
        <v>0</v>
      </c>
      <c r="KRT174" s="132">
        <f t="shared" si="132"/>
        <v>0</v>
      </c>
      <c r="KRU174" s="132">
        <f t="shared" si="132"/>
        <v>0</v>
      </c>
      <c r="KRV174" s="132">
        <f t="shared" si="132"/>
        <v>0</v>
      </c>
      <c r="KRW174" s="132">
        <f t="shared" si="132"/>
        <v>0</v>
      </c>
      <c r="KRX174" s="132">
        <f t="shared" si="132"/>
        <v>0</v>
      </c>
      <c r="KRY174" s="132">
        <f t="shared" si="132"/>
        <v>0</v>
      </c>
      <c r="KRZ174" s="132">
        <f t="shared" si="132"/>
        <v>0</v>
      </c>
      <c r="KSA174" s="132">
        <f t="shared" si="132"/>
        <v>0</v>
      </c>
      <c r="KSB174" s="132">
        <f t="shared" si="132"/>
        <v>0</v>
      </c>
      <c r="KSC174" s="132">
        <f t="shared" si="132"/>
        <v>0</v>
      </c>
      <c r="KSD174" s="132">
        <f t="shared" si="132"/>
        <v>0</v>
      </c>
      <c r="KSE174" s="132">
        <f t="shared" si="132"/>
        <v>0</v>
      </c>
      <c r="KSF174" s="132">
        <f t="shared" si="132"/>
        <v>0</v>
      </c>
      <c r="KSG174" s="132">
        <f t="shared" si="132"/>
        <v>0</v>
      </c>
      <c r="KSH174" s="132">
        <f t="shared" si="132"/>
        <v>0</v>
      </c>
      <c r="KSI174" s="132">
        <f t="shared" si="132"/>
        <v>0</v>
      </c>
      <c r="KSJ174" s="132">
        <f t="shared" si="132"/>
        <v>0</v>
      </c>
      <c r="KSK174" s="132">
        <f t="shared" si="132"/>
        <v>0</v>
      </c>
      <c r="KSL174" s="132">
        <f t="shared" si="132"/>
        <v>0</v>
      </c>
      <c r="KSM174" s="132">
        <f t="shared" si="132"/>
        <v>0</v>
      </c>
      <c r="KSN174" s="132">
        <f t="shared" si="132"/>
        <v>0</v>
      </c>
      <c r="KSO174" s="132">
        <f t="shared" si="132"/>
        <v>0</v>
      </c>
      <c r="KSP174" s="132">
        <f t="shared" si="132"/>
        <v>0</v>
      </c>
      <c r="KSQ174" s="132">
        <f t="shared" si="132"/>
        <v>0</v>
      </c>
      <c r="KSR174" s="132">
        <f t="shared" si="132"/>
        <v>0</v>
      </c>
      <c r="KSS174" s="132">
        <f t="shared" si="132"/>
        <v>0</v>
      </c>
      <c r="KST174" s="132">
        <f t="shared" si="132"/>
        <v>0</v>
      </c>
      <c r="KSU174" s="132">
        <f t="shared" si="132"/>
        <v>0</v>
      </c>
      <c r="KSV174" s="132">
        <f t="shared" si="132"/>
        <v>0</v>
      </c>
      <c r="KSW174" s="132">
        <f t="shared" si="132"/>
        <v>0</v>
      </c>
      <c r="KSX174" s="132">
        <f t="shared" si="132"/>
        <v>0</v>
      </c>
      <c r="KSY174" s="132">
        <f t="shared" si="132"/>
        <v>0</v>
      </c>
      <c r="KSZ174" s="132">
        <f t="shared" si="132"/>
        <v>0</v>
      </c>
      <c r="KTA174" s="132">
        <f t="shared" si="132"/>
        <v>0</v>
      </c>
      <c r="KTB174" s="132">
        <f t="shared" si="132"/>
        <v>0</v>
      </c>
      <c r="KTC174" s="132">
        <f t="shared" si="132"/>
        <v>0</v>
      </c>
      <c r="KTD174" s="132">
        <f t="shared" si="132"/>
        <v>0</v>
      </c>
      <c r="KTE174" s="132">
        <f t="shared" si="132"/>
        <v>0</v>
      </c>
      <c r="KTF174" s="132">
        <f t="shared" ref="KTF174:KVQ174" si="133">SUBTOTAL(9,KTF64:KTF65)</f>
        <v>0</v>
      </c>
      <c r="KTG174" s="132">
        <f t="shared" si="133"/>
        <v>0</v>
      </c>
      <c r="KTH174" s="132">
        <f t="shared" si="133"/>
        <v>0</v>
      </c>
      <c r="KTI174" s="132">
        <f t="shared" si="133"/>
        <v>0</v>
      </c>
      <c r="KTJ174" s="132">
        <f t="shared" si="133"/>
        <v>0</v>
      </c>
      <c r="KTK174" s="132">
        <f t="shared" si="133"/>
        <v>0</v>
      </c>
      <c r="KTL174" s="132">
        <f t="shared" si="133"/>
        <v>0</v>
      </c>
      <c r="KTM174" s="132">
        <f t="shared" si="133"/>
        <v>0</v>
      </c>
      <c r="KTN174" s="132">
        <f t="shared" si="133"/>
        <v>0</v>
      </c>
      <c r="KTO174" s="132">
        <f t="shared" si="133"/>
        <v>0</v>
      </c>
      <c r="KTP174" s="132">
        <f t="shared" si="133"/>
        <v>0</v>
      </c>
      <c r="KTQ174" s="132">
        <f t="shared" si="133"/>
        <v>0</v>
      </c>
      <c r="KTR174" s="132">
        <f t="shared" si="133"/>
        <v>0</v>
      </c>
      <c r="KTS174" s="132">
        <f t="shared" si="133"/>
        <v>0</v>
      </c>
      <c r="KTT174" s="132">
        <f t="shared" si="133"/>
        <v>0</v>
      </c>
      <c r="KTU174" s="132">
        <f t="shared" si="133"/>
        <v>0</v>
      </c>
      <c r="KTV174" s="132">
        <f t="shared" si="133"/>
        <v>0</v>
      </c>
      <c r="KTW174" s="132">
        <f t="shared" si="133"/>
        <v>0</v>
      </c>
      <c r="KTX174" s="132">
        <f t="shared" si="133"/>
        <v>0</v>
      </c>
      <c r="KTY174" s="132">
        <f t="shared" si="133"/>
        <v>0</v>
      </c>
      <c r="KTZ174" s="132">
        <f t="shared" si="133"/>
        <v>0</v>
      </c>
      <c r="KUA174" s="132">
        <f t="shared" si="133"/>
        <v>0</v>
      </c>
      <c r="KUB174" s="132">
        <f t="shared" si="133"/>
        <v>0</v>
      </c>
      <c r="KUC174" s="132">
        <f t="shared" si="133"/>
        <v>0</v>
      </c>
      <c r="KUD174" s="132">
        <f t="shared" si="133"/>
        <v>0</v>
      </c>
      <c r="KUE174" s="132">
        <f t="shared" si="133"/>
        <v>0</v>
      </c>
      <c r="KUF174" s="132">
        <f t="shared" si="133"/>
        <v>0</v>
      </c>
      <c r="KUG174" s="132">
        <f t="shared" si="133"/>
        <v>0</v>
      </c>
      <c r="KUH174" s="132">
        <f t="shared" si="133"/>
        <v>0</v>
      </c>
      <c r="KUI174" s="132">
        <f t="shared" si="133"/>
        <v>0</v>
      </c>
      <c r="KUJ174" s="132">
        <f t="shared" si="133"/>
        <v>0</v>
      </c>
      <c r="KUK174" s="132">
        <f t="shared" si="133"/>
        <v>0</v>
      </c>
      <c r="KUL174" s="132">
        <f t="shared" si="133"/>
        <v>0</v>
      </c>
      <c r="KUM174" s="132">
        <f t="shared" si="133"/>
        <v>0</v>
      </c>
      <c r="KUN174" s="132">
        <f t="shared" si="133"/>
        <v>0</v>
      </c>
      <c r="KUO174" s="132">
        <f t="shared" si="133"/>
        <v>0</v>
      </c>
      <c r="KUP174" s="132">
        <f t="shared" si="133"/>
        <v>0</v>
      </c>
      <c r="KUQ174" s="132">
        <f t="shared" si="133"/>
        <v>0</v>
      </c>
      <c r="KUR174" s="132">
        <f t="shared" si="133"/>
        <v>0</v>
      </c>
      <c r="KUS174" s="132">
        <f t="shared" si="133"/>
        <v>0</v>
      </c>
      <c r="KUT174" s="132">
        <f t="shared" si="133"/>
        <v>0</v>
      </c>
      <c r="KUU174" s="132">
        <f t="shared" si="133"/>
        <v>0</v>
      </c>
      <c r="KUV174" s="132">
        <f t="shared" si="133"/>
        <v>0</v>
      </c>
      <c r="KUW174" s="132">
        <f t="shared" si="133"/>
        <v>0</v>
      </c>
      <c r="KUX174" s="132">
        <f t="shared" si="133"/>
        <v>0</v>
      </c>
      <c r="KUY174" s="132">
        <f t="shared" si="133"/>
        <v>0</v>
      </c>
      <c r="KUZ174" s="132">
        <f t="shared" si="133"/>
        <v>0</v>
      </c>
      <c r="KVA174" s="132">
        <f t="shared" si="133"/>
        <v>0</v>
      </c>
      <c r="KVB174" s="132">
        <f t="shared" si="133"/>
        <v>0</v>
      </c>
      <c r="KVC174" s="132">
        <f t="shared" si="133"/>
        <v>0</v>
      </c>
      <c r="KVD174" s="132">
        <f t="shared" si="133"/>
        <v>0</v>
      </c>
      <c r="KVE174" s="132">
        <f t="shared" si="133"/>
        <v>0</v>
      </c>
      <c r="KVF174" s="132">
        <f t="shared" si="133"/>
        <v>0</v>
      </c>
      <c r="KVG174" s="132">
        <f t="shared" si="133"/>
        <v>0</v>
      </c>
      <c r="KVH174" s="132">
        <f t="shared" si="133"/>
        <v>0</v>
      </c>
      <c r="KVI174" s="132">
        <f t="shared" si="133"/>
        <v>0</v>
      </c>
      <c r="KVJ174" s="132">
        <f t="shared" si="133"/>
        <v>0</v>
      </c>
      <c r="KVK174" s="132">
        <f t="shared" si="133"/>
        <v>0</v>
      </c>
      <c r="KVL174" s="132">
        <f t="shared" si="133"/>
        <v>0</v>
      </c>
      <c r="KVM174" s="132">
        <f t="shared" si="133"/>
        <v>0</v>
      </c>
      <c r="KVN174" s="132">
        <f t="shared" si="133"/>
        <v>0</v>
      </c>
      <c r="KVO174" s="132">
        <f t="shared" si="133"/>
        <v>0</v>
      </c>
      <c r="KVP174" s="132">
        <f t="shared" si="133"/>
        <v>0</v>
      </c>
      <c r="KVQ174" s="132">
        <f t="shared" si="133"/>
        <v>0</v>
      </c>
      <c r="KVR174" s="132">
        <f t="shared" ref="KVR174:KYC174" si="134">SUBTOTAL(9,KVR64:KVR65)</f>
        <v>0</v>
      </c>
      <c r="KVS174" s="132">
        <f t="shared" si="134"/>
        <v>0</v>
      </c>
      <c r="KVT174" s="132">
        <f t="shared" si="134"/>
        <v>0</v>
      </c>
      <c r="KVU174" s="132">
        <f t="shared" si="134"/>
        <v>0</v>
      </c>
      <c r="KVV174" s="132">
        <f t="shared" si="134"/>
        <v>0</v>
      </c>
      <c r="KVW174" s="132">
        <f t="shared" si="134"/>
        <v>0</v>
      </c>
      <c r="KVX174" s="132">
        <f t="shared" si="134"/>
        <v>0</v>
      </c>
      <c r="KVY174" s="132">
        <f t="shared" si="134"/>
        <v>0</v>
      </c>
      <c r="KVZ174" s="132">
        <f t="shared" si="134"/>
        <v>0</v>
      </c>
      <c r="KWA174" s="132">
        <f t="shared" si="134"/>
        <v>0</v>
      </c>
      <c r="KWB174" s="132">
        <f t="shared" si="134"/>
        <v>0</v>
      </c>
      <c r="KWC174" s="132">
        <f t="shared" si="134"/>
        <v>0</v>
      </c>
      <c r="KWD174" s="132">
        <f t="shared" si="134"/>
        <v>0</v>
      </c>
      <c r="KWE174" s="132">
        <f t="shared" si="134"/>
        <v>0</v>
      </c>
      <c r="KWF174" s="132">
        <f t="shared" si="134"/>
        <v>0</v>
      </c>
      <c r="KWG174" s="132">
        <f t="shared" si="134"/>
        <v>0</v>
      </c>
      <c r="KWH174" s="132">
        <f t="shared" si="134"/>
        <v>0</v>
      </c>
      <c r="KWI174" s="132">
        <f t="shared" si="134"/>
        <v>0</v>
      </c>
      <c r="KWJ174" s="132">
        <f t="shared" si="134"/>
        <v>0</v>
      </c>
      <c r="KWK174" s="132">
        <f t="shared" si="134"/>
        <v>0</v>
      </c>
      <c r="KWL174" s="132">
        <f t="shared" si="134"/>
        <v>0</v>
      </c>
      <c r="KWM174" s="132">
        <f t="shared" si="134"/>
        <v>0</v>
      </c>
      <c r="KWN174" s="132">
        <f t="shared" si="134"/>
        <v>0</v>
      </c>
      <c r="KWO174" s="132">
        <f t="shared" si="134"/>
        <v>0</v>
      </c>
      <c r="KWP174" s="132">
        <f t="shared" si="134"/>
        <v>0</v>
      </c>
      <c r="KWQ174" s="132">
        <f t="shared" si="134"/>
        <v>0</v>
      </c>
      <c r="KWR174" s="132">
        <f t="shared" si="134"/>
        <v>0</v>
      </c>
      <c r="KWS174" s="132">
        <f t="shared" si="134"/>
        <v>0</v>
      </c>
      <c r="KWT174" s="132">
        <f t="shared" si="134"/>
        <v>0</v>
      </c>
      <c r="KWU174" s="132">
        <f t="shared" si="134"/>
        <v>0</v>
      </c>
      <c r="KWV174" s="132">
        <f t="shared" si="134"/>
        <v>0</v>
      </c>
      <c r="KWW174" s="132">
        <f t="shared" si="134"/>
        <v>0</v>
      </c>
      <c r="KWX174" s="132">
        <f t="shared" si="134"/>
        <v>0</v>
      </c>
      <c r="KWY174" s="132">
        <f t="shared" si="134"/>
        <v>0</v>
      </c>
      <c r="KWZ174" s="132">
        <f t="shared" si="134"/>
        <v>0</v>
      </c>
      <c r="KXA174" s="132">
        <f t="shared" si="134"/>
        <v>0</v>
      </c>
      <c r="KXB174" s="132">
        <f t="shared" si="134"/>
        <v>0</v>
      </c>
      <c r="KXC174" s="132">
        <f t="shared" si="134"/>
        <v>0</v>
      </c>
      <c r="KXD174" s="132">
        <f t="shared" si="134"/>
        <v>0</v>
      </c>
      <c r="KXE174" s="132">
        <f t="shared" si="134"/>
        <v>0</v>
      </c>
      <c r="KXF174" s="132">
        <f t="shared" si="134"/>
        <v>0</v>
      </c>
      <c r="KXG174" s="132">
        <f t="shared" si="134"/>
        <v>0</v>
      </c>
      <c r="KXH174" s="132">
        <f t="shared" si="134"/>
        <v>0</v>
      </c>
      <c r="KXI174" s="132">
        <f t="shared" si="134"/>
        <v>0</v>
      </c>
      <c r="KXJ174" s="132">
        <f t="shared" si="134"/>
        <v>0</v>
      </c>
      <c r="KXK174" s="132">
        <f t="shared" si="134"/>
        <v>0</v>
      </c>
      <c r="KXL174" s="132">
        <f t="shared" si="134"/>
        <v>0</v>
      </c>
      <c r="KXM174" s="132">
        <f t="shared" si="134"/>
        <v>0</v>
      </c>
      <c r="KXN174" s="132">
        <f t="shared" si="134"/>
        <v>0</v>
      </c>
      <c r="KXO174" s="132">
        <f t="shared" si="134"/>
        <v>0</v>
      </c>
      <c r="KXP174" s="132">
        <f t="shared" si="134"/>
        <v>0</v>
      </c>
      <c r="KXQ174" s="132">
        <f t="shared" si="134"/>
        <v>0</v>
      </c>
      <c r="KXR174" s="132">
        <f t="shared" si="134"/>
        <v>0</v>
      </c>
      <c r="KXS174" s="132">
        <f t="shared" si="134"/>
        <v>0</v>
      </c>
      <c r="KXT174" s="132">
        <f t="shared" si="134"/>
        <v>0</v>
      </c>
      <c r="KXU174" s="132">
        <f t="shared" si="134"/>
        <v>0</v>
      </c>
      <c r="KXV174" s="132">
        <f t="shared" si="134"/>
        <v>0</v>
      </c>
      <c r="KXW174" s="132">
        <f t="shared" si="134"/>
        <v>0</v>
      </c>
      <c r="KXX174" s="132">
        <f t="shared" si="134"/>
        <v>0</v>
      </c>
      <c r="KXY174" s="132">
        <f t="shared" si="134"/>
        <v>0</v>
      </c>
      <c r="KXZ174" s="132">
        <f t="shared" si="134"/>
        <v>0</v>
      </c>
      <c r="KYA174" s="132">
        <f t="shared" si="134"/>
        <v>0</v>
      </c>
      <c r="KYB174" s="132">
        <f t="shared" si="134"/>
        <v>0</v>
      </c>
      <c r="KYC174" s="132">
        <f t="shared" si="134"/>
        <v>0</v>
      </c>
      <c r="KYD174" s="132">
        <f t="shared" ref="KYD174:LAO174" si="135">SUBTOTAL(9,KYD64:KYD65)</f>
        <v>0</v>
      </c>
      <c r="KYE174" s="132">
        <f t="shared" si="135"/>
        <v>0</v>
      </c>
      <c r="KYF174" s="132">
        <f t="shared" si="135"/>
        <v>0</v>
      </c>
      <c r="KYG174" s="132">
        <f t="shared" si="135"/>
        <v>0</v>
      </c>
      <c r="KYH174" s="132">
        <f t="shared" si="135"/>
        <v>0</v>
      </c>
      <c r="KYI174" s="132">
        <f t="shared" si="135"/>
        <v>0</v>
      </c>
      <c r="KYJ174" s="132">
        <f t="shared" si="135"/>
        <v>0</v>
      </c>
      <c r="KYK174" s="132">
        <f t="shared" si="135"/>
        <v>0</v>
      </c>
      <c r="KYL174" s="132">
        <f t="shared" si="135"/>
        <v>0</v>
      </c>
      <c r="KYM174" s="132">
        <f t="shared" si="135"/>
        <v>0</v>
      </c>
      <c r="KYN174" s="132">
        <f t="shared" si="135"/>
        <v>0</v>
      </c>
      <c r="KYO174" s="132">
        <f t="shared" si="135"/>
        <v>0</v>
      </c>
      <c r="KYP174" s="132">
        <f t="shared" si="135"/>
        <v>0</v>
      </c>
      <c r="KYQ174" s="132">
        <f t="shared" si="135"/>
        <v>0</v>
      </c>
      <c r="KYR174" s="132">
        <f t="shared" si="135"/>
        <v>0</v>
      </c>
      <c r="KYS174" s="132">
        <f t="shared" si="135"/>
        <v>0</v>
      </c>
      <c r="KYT174" s="132">
        <f t="shared" si="135"/>
        <v>0</v>
      </c>
      <c r="KYU174" s="132">
        <f t="shared" si="135"/>
        <v>0</v>
      </c>
      <c r="KYV174" s="132">
        <f t="shared" si="135"/>
        <v>0</v>
      </c>
      <c r="KYW174" s="132">
        <f t="shared" si="135"/>
        <v>0</v>
      </c>
      <c r="KYX174" s="132">
        <f t="shared" si="135"/>
        <v>0</v>
      </c>
      <c r="KYY174" s="132">
        <f t="shared" si="135"/>
        <v>0</v>
      </c>
      <c r="KYZ174" s="132">
        <f t="shared" si="135"/>
        <v>0</v>
      </c>
      <c r="KZA174" s="132">
        <f t="shared" si="135"/>
        <v>0</v>
      </c>
      <c r="KZB174" s="132">
        <f t="shared" si="135"/>
        <v>0</v>
      </c>
      <c r="KZC174" s="132">
        <f t="shared" si="135"/>
        <v>0</v>
      </c>
      <c r="KZD174" s="132">
        <f t="shared" si="135"/>
        <v>0</v>
      </c>
      <c r="KZE174" s="132">
        <f t="shared" si="135"/>
        <v>0</v>
      </c>
      <c r="KZF174" s="132">
        <f t="shared" si="135"/>
        <v>0</v>
      </c>
      <c r="KZG174" s="132">
        <f t="shared" si="135"/>
        <v>0</v>
      </c>
      <c r="KZH174" s="132">
        <f t="shared" si="135"/>
        <v>0</v>
      </c>
      <c r="KZI174" s="132">
        <f t="shared" si="135"/>
        <v>0</v>
      </c>
      <c r="KZJ174" s="132">
        <f t="shared" si="135"/>
        <v>0</v>
      </c>
      <c r="KZK174" s="132">
        <f t="shared" si="135"/>
        <v>0</v>
      </c>
      <c r="KZL174" s="132">
        <f t="shared" si="135"/>
        <v>0</v>
      </c>
      <c r="KZM174" s="132">
        <f t="shared" si="135"/>
        <v>0</v>
      </c>
      <c r="KZN174" s="132">
        <f t="shared" si="135"/>
        <v>0</v>
      </c>
      <c r="KZO174" s="132">
        <f t="shared" si="135"/>
        <v>0</v>
      </c>
      <c r="KZP174" s="132">
        <f t="shared" si="135"/>
        <v>0</v>
      </c>
      <c r="KZQ174" s="132">
        <f t="shared" si="135"/>
        <v>0</v>
      </c>
      <c r="KZR174" s="132">
        <f t="shared" si="135"/>
        <v>0</v>
      </c>
      <c r="KZS174" s="132">
        <f t="shared" si="135"/>
        <v>0</v>
      </c>
      <c r="KZT174" s="132">
        <f t="shared" si="135"/>
        <v>0</v>
      </c>
      <c r="KZU174" s="132">
        <f t="shared" si="135"/>
        <v>0</v>
      </c>
      <c r="KZV174" s="132">
        <f t="shared" si="135"/>
        <v>0</v>
      </c>
      <c r="KZW174" s="132">
        <f t="shared" si="135"/>
        <v>0</v>
      </c>
      <c r="KZX174" s="132">
        <f t="shared" si="135"/>
        <v>0</v>
      </c>
      <c r="KZY174" s="132">
        <f t="shared" si="135"/>
        <v>0</v>
      </c>
      <c r="KZZ174" s="132">
        <f t="shared" si="135"/>
        <v>0</v>
      </c>
      <c r="LAA174" s="132">
        <f t="shared" si="135"/>
        <v>0</v>
      </c>
      <c r="LAB174" s="132">
        <f t="shared" si="135"/>
        <v>0</v>
      </c>
      <c r="LAC174" s="132">
        <f t="shared" si="135"/>
        <v>0</v>
      </c>
      <c r="LAD174" s="132">
        <f t="shared" si="135"/>
        <v>0</v>
      </c>
      <c r="LAE174" s="132">
        <f t="shared" si="135"/>
        <v>0</v>
      </c>
      <c r="LAF174" s="132">
        <f t="shared" si="135"/>
        <v>0</v>
      </c>
      <c r="LAG174" s="132">
        <f t="shared" si="135"/>
        <v>0</v>
      </c>
      <c r="LAH174" s="132">
        <f t="shared" si="135"/>
        <v>0</v>
      </c>
      <c r="LAI174" s="132">
        <f t="shared" si="135"/>
        <v>0</v>
      </c>
      <c r="LAJ174" s="132">
        <f t="shared" si="135"/>
        <v>0</v>
      </c>
      <c r="LAK174" s="132">
        <f t="shared" si="135"/>
        <v>0</v>
      </c>
      <c r="LAL174" s="132">
        <f t="shared" si="135"/>
        <v>0</v>
      </c>
      <c r="LAM174" s="132">
        <f t="shared" si="135"/>
        <v>0</v>
      </c>
      <c r="LAN174" s="132">
        <f t="shared" si="135"/>
        <v>0</v>
      </c>
      <c r="LAO174" s="132">
        <f t="shared" si="135"/>
        <v>0</v>
      </c>
      <c r="LAP174" s="132">
        <f t="shared" ref="LAP174:LDA174" si="136">SUBTOTAL(9,LAP64:LAP65)</f>
        <v>0</v>
      </c>
      <c r="LAQ174" s="132">
        <f t="shared" si="136"/>
        <v>0</v>
      </c>
      <c r="LAR174" s="132">
        <f t="shared" si="136"/>
        <v>0</v>
      </c>
      <c r="LAS174" s="132">
        <f t="shared" si="136"/>
        <v>0</v>
      </c>
      <c r="LAT174" s="132">
        <f t="shared" si="136"/>
        <v>0</v>
      </c>
      <c r="LAU174" s="132">
        <f t="shared" si="136"/>
        <v>0</v>
      </c>
      <c r="LAV174" s="132">
        <f t="shared" si="136"/>
        <v>0</v>
      </c>
      <c r="LAW174" s="132">
        <f t="shared" si="136"/>
        <v>0</v>
      </c>
      <c r="LAX174" s="132">
        <f t="shared" si="136"/>
        <v>0</v>
      </c>
      <c r="LAY174" s="132">
        <f t="shared" si="136"/>
        <v>0</v>
      </c>
      <c r="LAZ174" s="132">
        <f t="shared" si="136"/>
        <v>0</v>
      </c>
      <c r="LBA174" s="132">
        <f t="shared" si="136"/>
        <v>0</v>
      </c>
      <c r="LBB174" s="132">
        <f t="shared" si="136"/>
        <v>0</v>
      </c>
      <c r="LBC174" s="132">
        <f t="shared" si="136"/>
        <v>0</v>
      </c>
      <c r="LBD174" s="132">
        <f t="shared" si="136"/>
        <v>0</v>
      </c>
      <c r="LBE174" s="132">
        <f t="shared" si="136"/>
        <v>0</v>
      </c>
      <c r="LBF174" s="132">
        <f t="shared" si="136"/>
        <v>0</v>
      </c>
      <c r="LBG174" s="132">
        <f t="shared" si="136"/>
        <v>0</v>
      </c>
      <c r="LBH174" s="132">
        <f t="shared" si="136"/>
        <v>0</v>
      </c>
      <c r="LBI174" s="132">
        <f t="shared" si="136"/>
        <v>0</v>
      </c>
      <c r="LBJ174" s="132">
        <f t="shared" si="136"/>
        <v>0</v>
      </c>
      <c r="LBK174" s="132">
        <f t="shared" si="136"/>
        <v>0</v>
      </c>
      <c r="LBL174" s="132">
        <f t="shared" si="136"/>
        <v>0</v>
      </c>
      <c r="LBM174" s="132">
        <f t="shared" si="136"/>
        <v>0</v>
      </c>
      <c r="LBN174" s="132">
        <f t="shared" si="136"/>
        <v>0</v>
      </c>
      <c r="LBO174" s="132">
        <f t="shared" si="136"/>
        <v>0</v>
      </c>
      <c r="LBP174" s="132">
        <f t="shared" si="136"/>
        <v>0</v>
      </c>
      <c r="LBQ174" s="132">
        <f t="shared" si="136"/>
        <v>0</v>
      </c>
      <c r="LBR174" s="132">
        <f t="shared" si="136"/>
        <v>0</v>
      </c>
      <c r="LBS174" s="132">
        <f t="shared" si="136"/>
        <v>0</v>
      </c>
      <c r="LBT174" s="132">
        <f t="shared" si="136"/>
        <v>0</v>
      </c>
      <c r="LBU174" s="132">
        <f t="shared" si="136"/>
        <v>0</v>
      </c>
      <c r="LBV174" s="132">
        <f t="shared" si="136"/>
        <v>0</v>
      </c>
      <c r="LBW174" s="132">
        <f t="shared" si="136"/>
        <v>0</v>
      </c>
      <c r="LBX174" s="132">
        <f t="shared" si="136"/>
        <v>0</v>
      </c>
      <c r="LBY174" s="132">
        <f t="shared" si="136"/>
        <v>0</v>
      </c>
      <c r="LBZ174" s="132">
        <f t="shared" si="136"/>
        <v>0</v>
      </c>
      <c r="LCA174" s="132">
        <f t="shared" si="136"/>
        <v>0</v>
      </c>
      <c r="LCB174" s="132">
        <f t="shared" si="136"/>
        <v>0</v>
      </c>
      <c r="LCC174" s="132">
        <f t="shared" si="136"/>
        <v>0</v>
      </c>
      <c r="LCD174" s="132">
        <f t="shared" si="136"/>
        <v>0</v>
      </c>
      <c r="LCE174" s="132">
        <f t="shared" si="136"/>
        <v>0</v>
      </c>
      <c r="LCF174" s="132">
        <f t="shared" si="136"/>
        <v>0</v>
      </c>
      <c r="LCG174" s="132">
        <f t="shared" si="136"/>
        <v>0</v>
      </c>
      <c r="LCH174" s="132">
        <f t="shared" si="136"/>
        <v>0</v>
      </c>
      <c r="LCI174" s="132">
        <f t="shared" si="136"/>
        <v>0</v>
      </c>
      <c r="LCJ174" s="132">
        <f t="shared" si="136"/>
        <v>0</v>
      </c>
      <c r="LCK174" s="132">
        <f t="shared" si="136"/>
        <v>0</v>
      </c>
      <c r="LCL174" s="132">
        <f t="shared" si="136"/>
        <v>0</v>
      </c>
      <c r="LCM174" s="132">
        <f t="shared" si="136"/>
        <v>0</v>
      </c>
      <c r="LCN174" s="132">
        <f t="shared" si="136"/>
        <v>0</v>
      </c>
      <c r="LCO174" s="132">
        <f t="shared" si="136"/>
        <v>0</v>
      </c>
      <c r="LCP174" s="132">
        <f t="shared" si="136"/>
        <v>0</v>
      </c>
      <c r="LCQ174" s="132">
        <f t="shared" si="136"/>
        <v>0</v>
      </c>
      <c r="LCR174" s="132">
        <f t="shared" si="136"/>
        <v>0</v>
      </c>
      <c r="LCS174" s="132">
        <f t="shared" si="136"/>
        <v>0</v>
      </c>
      <c r="LCT174" s="132">
        <f t="shared" si="136"/>
        <v>0</v>
      </c>
      <c r="LCU174" s="132">
        <f t="shared" si="136"/>
        <v>0</v>
      </c>
      <c r="LCV174" s="132">
        <f t="shared" si="136"/>
        <v>0</v>
      </c>
      <c r="LCW174" s="132">
        <f t="shared" si="136"/>
        <v>0</v>
      </c>
      <c r="LCX174" s="132">
        <f t="shared" si="136"/>
        <v>0</v>
      </c>
      <c r="LCY174" s="132">
        <f t="shared" si="136"/>
        <v>0</v>
      </c>
      <c r="LCZ174" s="132">
        <f t="shared" si="136"/>
        <v>0</v>
      </c>
      <c r="LDA174" s="132">
        <f t="shared" si="136"/>
        <v>0</v>
      </c>
      <c r="LDB174" s="132">
        <f t="shared" ref="LDB174:LFM174" si="137">SUBTOTAL(9,LDB64:LDB65)</f>
        <v>0</v>
      </c>
      <c r="LDC174" s="132">
        <f t="shared" si="137"/>
        <v>0</v>
      </c>
      <c r="LDD174" s="132">
        <f t="shared" si="137"/>
        <v>0</v>
      </c>
      <c r="LDE174" s="132">
        <f t="shared" si="137"/>
        <v>0</v>
      </c>
      <c r="LDF174" s="132">
        <f t="shared" si="137"/>
        <v>0</v>
      </c>
      <c r="LDG174" s="132">
        <f t="shared" si="137"/>
        <v>0</v>
      </c>
      <c r="LDH174" s="132">
        <f t="shared" si="137"/>
        <v>0</v>
      </c>
      <c r="LDI174" s="132">
        <f t="shared" si="137"/>
        <v>0</v>
      </c>
      <c r="LDJ174" s="132">
        <f t="shared" si="137"/>
        <v>0</v>
      </c>
      <c r="LDK174" s="132">
        <f t="shared" si="137"/>
        <v>0</v>
      </c>
      <c r="LDL174" s="132">
        <f t="shared" si="137"/>
        <v>0</v>
      </c>
      <c r="LDM174" s="132">
        <f t="shared" si="137"/>
        <v>0</v>
      </c>
      <c r="LDN174" s="132">
        <f t="shared" si="137"/>
        <v>0</v>
      </c>
      <c r="LDO174" s="132">
        <f t="shared" si="137"/>
        <v>0</v>
      </c>
      <c r="LDP174" s="132">
        <f t="shared" si="137"/>
        <v>0</v>
      </c>
      <c r="LDQ174" s="132">
        <f t="shared" si="137"/>
        <v>0</v>
      </c>
      <c r="LDR174" s="132">
        <f t="shared" si="137"/>
        <v>0</v>
      </c>
      <c r="LDS174" s="132">
        <f t="shared" si="137"/>
        <v>0</v>
      </c>
      <c r="LDT174" s="132">
        <f t="shared" si="137"/>
        <v>0</v>
      </c>
      <c r="LDU174" s="132">
        <f t="shared" si="137"/>
        <v>0</v>
      </c>
      <c r="LDV174" s="132">
        <f t="shared" si="137"/>
        <v>0</v>
      </c>
      <c r="LDW174" s="132">
        <f t="shared" si="137"/>
        <v>0</v>
      </c>
      <c r="LDX174" s="132">
        <f t="shared" si="137"/>
        <v>0</v>
      </c>
      <c r="LDY174" s="132">
        <f t="shared" si="137"/>
        <v>0</v>
      </c>
      <c r="LDZ174" s="132">
        <f t="shared" si="137"/>
        <v>0</v>
      </c>
      <c r="LEA174" s="132">
        <f t="shared" si="137"/>
        <v>0</v>
      </c>
      <c r="LEB174" s="132">
        <f t="shared" si="137"/>
        <v>0</v>
      </c>
      <c r="LEC174" s="132">
        <f t="shared" si="137"/>
        <v>0</v>
      </c>
      <c r="LED174" s="132">
        <f t="shared" si="137"/>
        <v>0</v>
      </c>
      <c r="LEE174" s="132">
        <f t="shared" si="137"/>
        <v>0</v>
      </c>
      <c r="LEF174" s="132">
        <f t="shared" si="137"/>
        <v>0</v>
      </c>
      <c r="LEG174" s="132">
        <f t="shared" si="137"/>
        <v>0</v>
      </c>
      <c r="LEH174" s="132">
        <f t="shared" si="137"/>
        <v>0</v>
      </c>
      <c r="LEI174" s="132">
        <f t="shared" si="137"/>
        <v>0</v>
      </c>
      <c r="LEJ174" s="132">
        <f t="shared" si="137"/>
        <v>0</v>
      </c>
      <c r="LEK174" s="132">
        <f t="shared" si="137"/>
        <v>0</v>
      </c>
      <c r="LEL174" s="132">
        <f t="shared" si="137"/>
        <v>0</v>
      </c>
      <c r="LEM174" s="132">
        <f t="shared" si="137"/>
        <v>0</v>
      </c>
      <c r="LEN174" s="132">
        <f t="shared" si="137"/>
        <v>0</v>
      </c>
      <c r="LEO174" s="132">
        <f t="shared" si="137"/>
        <v>0</v>
      </c>
      <c r="LEP174" s="132">
        <f t="shared" si="137"/>
        <v>0</v>
      </c>
      <c r="LEQ174" s="132">
        <f t="shared" si="137"/>
        <v>0</v>
      </c>
      <c r="LER174" s="132">
        <f t="shared" si="137"/>
        <v>0</v>
      </c>
      <c r="LES174" s="132">
        <f t="shared" si="137"/>
        <v>0</v>
      </c>
      <c r="LET174" s="132">
        <f t="shared" si="137"/>
        <v>0</v>
      </c>
      <c r="LEU174" s="132">
        <f t="shared" si="137"/>
        <v>0</v>
      </c>
      <c r="LEV174" s="132">
        <f t="shared" si="137"/>
        <v>0</v>
      </c>
      <c r="LEW174" s="132">
        <f t="shared" si="137"/>
        <v>0</v>
      </c>
      <c r="LEX174" s="132">
        <f t="shared" si="137"/>
        <v>0</v>
      </c>
      <c r="LEY174" s="132">
        <f t="shared" si="137"/>
        <v>0</v>
      </c>
      <c r="LEZ174" s="132">
        <f t="shared" si="137"/>
        <v>0</v>
      </c>
      <c r="LFA174" s="132">
        <f t="shared" si="137"/>
        <v>0</v>
      </c>
      <c r="LFB174" s="132">
        <f t="shared" si="137"/>
        <v>0</v>
      </c>
      <c r="LFC174" s="132">
        <f t="shared" si="137"/>
        <v>0</v>
      </c>
      <c r="LFD174" s="132">
        <f t="shared" si="137"/>
        <v>0</v>
      </c>
      <c r="LFE174" s="132">
        <f t="shared" si="137"/>
        <v>0</v>
      </c>
      <c r="LFF174" s="132">
        <f t="shared" si="137"/>
        <v>0</v>
      </c>
      <c r="LFG174" s="132">
        <f t="shared" si="137"/>
        <v>0</v>
      </c>
      <c r="LFH174" s="132">
        <f t="shared" si="137"/>
        <v>0</v>
      </c>
      <c r="LFI174" s="132">
        <f t="shared" si="137"/>
        <v>0</v>
      </c>
      <c r="LFJ174" s="132">
        <f t="shared" si="137"/>
        <v>0</v>
      </c>
      <c r="LFK174" s="132">
        <f t="shared" si="137"/>
        <v>0</v>
      </c>
      <c r="LFL174" s="132">
        <f t="shared" si="137"/>
        <v>0</v>
      </c>
      <c r="LFM174" s="132">
        <f t="shared" si="137"/>
        <v>0</v>
      </c>
      <c r="LFN174" s="132">
        <f t="shared" ref="LFN174:LHY174" si="138">SUBTOTAL(9,LFN64:LFN65)</f>
        <v>0</v>
      </c>
      <c r="LFO174" s="132">
        <f t="shared" si="138"/>
        <v>0</v>
      </c>
      <c r="LFP174" s="132">
        <f t="shared" si="138"/>
        <v>0</v>
      </c>
      <c r="LFQ174" s="132">
        <f t="shared" si="138"/>
        <v>0</v>
      </c>
      <c r="LFR174" s="132">
        <f t="shared" si="138"/>
        <v>0</v>
      </c>
      <c r="LFS174" s="132">
        <f t="shared" si="138"/>
        <v>0</v>
      </c>
      <c r="LFT174" s="132">
        <f t="shared" si="138"/>
        <v>0</v>
      </c>
      <c r="LFU174" s="132">
        <f t="shared" si="138"/>
        <v>0</v>
      </c>
      <c r="LFV174" s="132">
        <f t="shared" si="138"/>
        <v>0</v>
      </c>
      <c r="LFW174" s="132">
        <f t="shared" si="138"/>
        <v>0</v>
      </c>
      <c r="LFX174" s="132">
        <f t="shared" si="138"/>
        <v>0</v>
      </c>
      <c r="LFY174" s="132">
        <f t="shared" si="138"/>
        <v>0</v>
      </c>
      <c r="LFZ174" s="132">
        <f t="shared" si="138"/>
        <v>0</v>
      </c>
      <c r="LGA174" s="132">
        <f t="shared" si="138"/>
        <v>0</v>
      </c>
      <c r="LGB174" s="132">
        <f t="shared" si="138"/>
        <v>0</v>
      </c>
      <c r="LGC174" s="132">
        <f t="shared" si="138"/>
        <v>0</v>
      </c>
      <c r="LGD174" s="132">
        <f t="shared" si="138"/>
        <v>0</v>
      </c>
      <c r="LGE174" s="132">
        <f t="shared" si="138"/>
        <v>0</v>
      </c>
      <c r="LGF174" s="132">
        <f t="shared" si="138"/>
        <v>0</v>
      </c>
      <c r="LGG174" s="132">
        <f t="shared" si="138"/>
        <v>0</v>
      </c>
      <c r="LGH174" s="132">
        <f t="shared" si="138"/>
        <v>0</v>
      </c>
      <c r="LGI174" s="132">
        <f t="shared" si="138"/>
        <v>0</v>
      </c>
      <c r="LGJ174" s="132">
        <f t="shared" si="138"/>
        <v>0</v>
      </c>
      <c r="LGK174" s="132">
        <f t="shared" si="138"/>
        <v>0</v>
      </c>
      <c r="LGL174" s="132">
        <f t="shared" si="138"/>
        <v>0</v>
      </c>
      <c r="LGM174" s="132">
        <f t="shared" si="138"/>
        <v>0</v>
      </c>
      <c r="LGN174" s="132">
        <f t="shared" si="138"/>
        <v>0</v>
      </c>
      <c r="LGO174" s="132">
        <f t="shared" si="138"/>
        <v>0</v>
      </c>
      <c r="LGP174" s="132">
        <f t="shared" si="138"/>
        <v>0</v>
      </c>
      <c r="LGQ174" s="132">
        <f t="shared" si="138"/>
        <v>0</v>
      </c>
      <c r="LGR174" s="132">
        <f t="shared" si="138"/>
        <v>0</v>
      </c>
      <c r="LGS174" s="132">
        <f t="shared" si="138"/>
        <v>0</v>
      </c>
      <c r="LGT174" s="132">
        <f t="shared" si="138"/>
        <v>0</v>
      </c>
      <c r="LGU174" s="132">
        <f t="shared" si="138"/>
        <v>0</v>
      </c>
      <c r="LGV174" s="132">
        <f t="shared" si="138"/>
        <v>0</v>
      </c>
      <c r="LGW174" s="132">
        <f t="shared" si="138"/>
        <v>0</v>
      </c>
      <c r="LGX174" s="132">
        <f t="shared" si="138"/>
        <v>0</v>
      </c>
      <c r="LGY174" s="132">
        <f t="shared" si="138"/>
        <v>0</v>
      </c>
      <c r="LGZ174" s="132">
        <f t="shared" si="138"/>
        <v>0</v>
      </c>
      <c r="LHA174" s="132">
        <f t="shared" si="138"/>
        <v>0</v>
      </c>
      <c r="LHB174" s="132">
        <f t="shared" si="138"/>
        <v>0</v>
      </c>
      <c r="LHC174" s="132">
        <f t="shared" si="138"/>
        <v>0</v>
      </c>
      <c r="LHD174" s="132">
        <f t="shared" si="138"/>
        <v>0</v>
      </c>
      <c r="LHE174" s="132">
        <f t="shared" si="138"/>
        <v>0</v>
      </c>
      <c r="LHF174" s="132">
        <f t="shared" si="138"/>
        <v>0</v>
      </c>
      <c r="LHG174" s="132">
        <f t="shared" si="138"/>
        <v>0</v>
      </c>
      <c r="LHH174" s="132">
        <f t="shared" si="138"/>
        <v>0</v>
      </c>
      <c r="LHI174" s="132">
        <f t="shared" si="138"/>
        <v>0</v>
      </c>
      <c r="LHJ174" s="132">
        <f t="shared" si="138"/>
        <v>0</v>
      </c>
      <c r="LHK174" s="132">
        <f t="shared" si="138"/>
        <v>0</v>
      </c>
      <c r="LHL174" s="132">
        <f t="shared" si="138"/>
        <v>0</v>
      </c>
      <c r="LHM174" s="132">
        <f t="shared" si="138"/>
        <v>0</v>
      </c>
      <c r="LHN174" s="132">
        <f t="shared" si="138"/>
        <v>0</v>
      </c>
      <c r="LHO174" s="132">
        <f t="shared" si="138"/>
        <v>0</v>
      </c>
      <c r="LHP174" s="132">
        <f t="shared" si="138"/>
        <v>0</v>
      </c>
      <c r="LHQ174" s="132">
        <f t="shared" si="138"/>
        <v>0</v>
      </c>
      <c r="LHR174" s="132">
        <f t="shared" si="138"/>
        <v>0</v>
      </c>
      <c r="LHS174" s="132">
        <f t="shared" si="138"/>
        <v>0</v>
      </c>
      <c r="LHT174" s="132">
        <f t="shared" si="138"/>
        <v>0</v>
      </c>
      <c r="LHU174" s="132">
        <f t="shared" si="138"/>
        <v>0</v>
      </c>
      <c r="LHV174" s="132">
        <f t="shared" si="138"/>
        <v>0</v>
      </c>
      <c r="LHW174" s="132">
        <f t="shared" si="138"/>
        <v>0</v>
      </c>
      <c r="LHX174" s="132">
        <f t="shared" si="138"/>
        <v>0</v>
      </c>
      <c r="LHY174" s="132">
        <f t="shared" si="138"/>
        <v>0</v>
      </c>
      <c r="LHZ174" s="132">
        <f t="shared" ref="LHZ174:LKK174" si="139">SUBTOTAL(9,LHZ64:LHZ65)</f>
        <v>0</v>
      </c>
      <c r="LIA174" s="132">
        <f t="shared" si="139"/>
        <v>0</v>
      </c>
      <c r="LIB174" s="132">
        <f t="shared" si="139"/>
        <v>0</v>
      </c>
      <c r="LIC174" s="132">
        <f t="shared" si="139"/>
        <v>0</v>
      </c>
      <c r="LID174" s="132">
        <f t="shared" si="139"/>
        <v>0</v>
      </c>
      <c r="LIE174" s="132">
        <f t="shared" si="139"/>
        <v>0</v>
      </c>
      <c r="LIF174" s="132">
        <f t="shared" si="139"/>
        <v>0</v>
      </c>
      <c r="LIG174" s="132">
        <f t="shared" si="139"/>
        <v>0</v>
      </c>
      <c r="LIH174" s="132">
        <f t="shared" si="139"/>
        <v>0</v>
      </c>
      <c r="LII174" s="132">
        <f t="shared" si="139"/>
        <v>0</v>
      </c>
      <c r="LIJ174" s="132">
        <f t="shared" si="139"/>
        <v>0</v>
      </c>
      <c r="LIK174" s="132">
        <f t="shared" si="139"/>
        <v>0</v>
      </c>
      <c r="LIL174" s="132">
        <f t="shared" si="139"/>
        <v>0</v>
      </c>
      <c r="LIM174" s="132">
        <f t="shared" si="139"/>
        <v>0</v>
      </c>
      <c r="LIN174" s="132">
        <f t="shared" si="139"/>
        <v>0</v>
      </c>
      <c r="LIO174" s="132">
        <f t="shared" si="139"/>
        <v>0</v>
      </c>
      <c r="LIP174" s="132">
        <f t="shared" si="139"/>
        <v>0</v>
      </c>
      <c r="LIQ174" s="132">
        <f t="shared" si="139"/>
        <v>0</v>
      </c>
      <c r="LIR174" s="132">
        <f t="shared" si="139"/>
        <v>0</v>
      </c>
      <c r="LIS174" s="132">
        <f t="shared" si="139"/>
        <v>0</v>
      </c>
      <c r="LIT174" s="132">
        <f t="shared" si="139"/>
        <v>0</v>
      </c>
      <c r="LIU174" s="132">
        <f t="shared" si="139"/>
        <v>0</v>
      </c>
      <c r="LIV174" s="132">
        <f t="shared" si="139"/>
        <v>0</v>
      </c>
      <c r="LIW174" s="132">
        <f t="shared" si="139"/>
        <v>0</v>
      </c>
      <c r="LIX174" s="132">
        <f t="shared" si="139"/>
        <v>0</v>
      </c>
      <c r="LIY174" s="132">
        <f t="shared" si="139"/>
        <v>0</v>
      </c>
      <c r="LIZ174" s="132">
        <f t="shared" si="139"/>
        <v>0</v>
      </c>
      <c r="LJA174" s="132">
        <f t="shared" si="139"/>
        <v>0</v>
      </c>
      <c r="LJB174" s="132">
        <f t="shared" si="139"/>
        <v>0</v>
      </c>
      <c r="LJC174" s="132">
        <f t="shared" si="139"/>
        <v>0</v>
      </c>
      <c r="LJD174" s="132">
        <f t="shared" si="139"/>
        <v>0</v>
      </c>
      <c r="LJE174" s="132">
        <f t="shared" si="139"/>
        <v>0</v>
      </c>
      <c r="LJF174" s="132">
        <f t="shared" si="139"/>
        <v>0</v>
      </c>
      <c r="LJG174" s="132">
        <f t="shared" si="139"/>
        <v>0</v>
      </c>
      <c r="LJH174" s="132">
        <f t="shared" si="139"/>
        <v>0</v>
      </c>
      <c r="LJI174" s="132">
        <f t="shared" si="139"/>
        <v>0</v>
      </c>
      <c r="LJJ174" s="132">
        <f t="shared" si="139"/>
        <v>0</v>
      </c>
      <c r="LJK174" s="132">
        <f t="shared" si="139"/>
        <v>0</v>
      </c>
      <c r="LJL174" s="132">
        <f t="shared" si="139"/>
        <v>0</v>
      </c>
      <c r="LJM174" s="132">
        <f t="shared" si="139"/>
        <v>0</v>
      </c>
      <c r="LJN174" s="132">
        <f t="shared" si="139"/>
        <v>0</v>
      </c>
      <c r="LJO174" s="132">
        <f t="shared" si="139"/>
        <v>0</v>
      </c>
      <c r="LJP174" s="132">
        <f t="shared" si="139"/>
        <v>0</v>
      </c>
      <c r="LJQ174" s="132">
        <f t="shared" si="139"/>
        <v>0</v>
      </c>
      <c r="LJR174" s="132">
        <f t="shared" si="139"/>
        <v>0</v>
      </c>
      <c r="LJS174" s="132">
        <f t="shared" si="139"/>
        <v>0</v>
      </c>
      <c r="LJT174" s="132">
        <f t="shared" si="139"/>
        <v>0</v>
      </c>
      <c r="LJU174" s="132">
        <f t="shared" si="139"/>
        <v>0</v>
      </c>
      <c r="LJV174" s="132">
        <f t="shared" si="139"/>
        <v>0</v>
      </c>
      <c r="LJW174" s="132">
        <f t="shared" si="139"/>
        <v>0</v>
      </c>
      <c r="LJX174" s="132">
        <f t="shared" si="139"/>
        <v>0</v>
      </c>
      <c r="LJY174" s="132">
        <f t="shared" si="139"/>
        <v>0</v>
      </c>
      <c r="LJZ174" s="132">
        <f t="shared" si="139"/>
        <v>0</v>
      </c>
      <c r="LKA174" s="132">
        <f t="shared" si="139"/>
        <v>0</v>
      </c>
      <c r="LKB174" s="132">
        <f t="shared" si="139"/>
        <v>0</v>
      </c>
      <c r="LKC174" s="132">
        <f t="shared" si="139"/>
        <v>0</v>
      </c>
      <c r="LKD174" s="132">
        <f t="shared" si="139"/>
        <v>0</v>
      </c>
      <c r="LKE174" s="132">
        <f t="shared" si="139"/>
        <v>0</v>
      </c>
      <c r="LKF174" s="132">
        <f t="shared" si="139"/>
        <v>0</v>
      </c>
      <c r="LKG174" s="132">
        <f t="shared" si="139"/>
        <v>0</v>
      </c>
      <c r="LKH174" s="132">
        <f t="shared" si="139"/>
        <v>0</v>
      </c>
      <c r="LKI174" s="132">
        <f t="shared" si="139"/>
        <v>0</v>
      </c>
      <c r="LKJ174" s="132">
        <f t="shared" si="139"/>
        <v>0</v>
      </c>
      <c r="LKK174" s="132">
        <f t="shared" si="139"/>
        <v>0</v>
      </c>
      <c r="LKL174" s="132">
        <f t="shared" ref="LKL174:LMW174" si="140">SUBTOTAL(9,LKL64:LKL65)</f>
        <v>0</v>
      </c>
      <c r="LKM174" s="132">
        <f t="shared" si="140"/>
        <v>0</v>
      </c>
      <c r="LKN174" s="132">
        <f t="shared" si="140"/>
        <v>0</v>
      </c>
      <c r="LKO174" s="132">
        <f t="shared" si="140"/>
        <v>0</v>
      </c>
      <c r="LKP174" s="132">
        <f t="shared" si="140"/>
        <v>0</v>
      </c>
      <c r="LKQ174" s="132">
        <f t="shared" si="140"/>
        <v>0</v>
      </c>
      <c r="LKR174" s="132">
        <f t="shared" si="140"/>
        <v>0</v>
      </c>
      <c r="LKS174" s="132">
        <f t="shared" si="140"/>
        <v>0</v>
      </c>
      <c r="LKT174" s="132">
        <f t="shared" si="140"/>
        <v>0</v>
      </c>
      <c r="LKU174" s="132">
        <f t="shared" si="140"/>
        <v>0</v>
      </c>
      <c r="LKV174" s="132">
        <f t="shared" si="140"/>
        <v>0</v>
      </c>
      <c r="LKW174" s="132">
        <f t="shared" si="140"/>
        <v>0</v>
      </c>
      <c r="LKX174" s="132">
        <f t="shared" si="140"/>
        <v>0</v>
      </c>
      <c r="LKY174" s="132">
        <f t="shared" si="140"/>
        <v>0</v>
      </c>
      <c r="LKZ174" s="132">
        <f t="shared" si="140"/>
        <v>0</v>
      </c>
      <c r="LLA174" s="132">
        <f t="shared" si="140"/>
        <v>0</v>
      </c>
      <c r="LLB174" s="132">
        <f t="shared" si="140"/>
        <v>0</v>
      </c>
      <c r="LLC174" s="132">
        <f t="shared" si="140"/>
        <v>0</v>
      </c>
      <c r="LLD174" s="132">
        <f t="shared" si="140"/>
        <v>0</v>
      </c>
      <c r="LLE174" s="132">
        <f t="shared" si="140"/>
        <v>0</v>
      </c>
      <c r="LLF174" s="132">
        <f t="shared" si="140"/>
        <v>0</v>
      </c>
      <c r="LLG174" s="132">
        <f t="shared" si="140"/>
        <v>0</v>
      </c>
      <c r="LLH174" s="132">
        <f t="shared" si="140"/>
        <v>0</v>
      </c>
      <c r="LLI174" s="132">
        <f t="shared" si="140"/>
        <v>0</v>
      </c>
      <c r="LLJ174" s="132">
        <f t="shared" si="140"/>
        <v>0</v>
      </c>
      <c r="LLK174" s="132">
        <f t="shared" si="140"/>
        <v>0</v>
      </c>
      <c r="LLL174" s="132">
        <f t="shared" si="140"/>
        <v>0</v>
      </c>
      <c r="LLM174" s="132">
        <f t="shared" si="140"/>
        <v>0</v>
      </c>
      <c r="LLN174" s="132">
        <f t="shared" si="140"/>
        <v>0</v>
      </c>
      <c r="LLO174" s="132">
        <f t="shared" si="140"/>
        <v>0</v>
      </c>
      <c r="LLP174" s="132">
        <f t="shared" si="140"/>
        <v>0</v>
      </c>
      <c r="LLQ174" s="132">
        <f t="shared" si="140"/>
        <v>0</v>
      </c>
      <c r="LLR174" s="132">
        <f t="shared" si="140"/>
        <v>0</v>
      </c>
      <c r="LLS174" s="132">
        <f t="shared" si="140"/>
        <v>0</v>
      </c>
      <c r="LLT174" s="132">
        <f t="shared" si="140"/>
        <v>0</v>
      </c>
      <c r="LLU174" s="132">
        <f t="shared" si="140"/>
        <v>0</v>
      </c>
      <c r="LLV174" s="132">
        <f t="shared" si="140"/>
        <v>0</v>
      </c>
      <c r="LLW174" s="132">
        <f t="shared" si="140"/>
        <v>0</v>
      </c>
      <c r="LLX174" s="132">
        <f t="shared" si="140"/>
        <v>0</v>
      </c>
      <c r="LLY174" s="132">
        <f t="shared" si="140"/>
        <v>0</v>
      </c>
      <c r="LLZ174" s="132">
        <f t="shared" si="140"/>
        <v>0</v>
      </c>
      <c r="LMA174" s="132">
        <f t="shared" si="140"/>
        <v>0</v>
      </c>
      <c r="LMB174" s="132">
        <f t="shared" si="140"/>
        <v>0</v>
      </c>
      <c r="LMC174" s="132">
        <f t="shared" si="140"/>
        <v>0</v>
      </c>
      <c r="LMD174" s="132">
        <f t="shared" si="140"/>
        <v>0</v>
      </c>
      <c r="LME174" s="132">
        <f t="shared" si="140"/>
        <v>0</v>
      </c>
      <c r="LMF174" s="132">
        <f t="shared" si="140"/>
        <v>0</v>
      </c>
      <c r="LMG174" s="132">
        <f t="shared" si="140"/>
        <v>0</v>
      </c>
      <c r="LMH174" s="132">
        <f t="shared" si="140"/>
        <v>0</v>
      </c>
      <c r="LMI174" s="132">
        <f t="shared" si="140"/>
        <v>0</v>
      </c>
      <c r="LMJ174" s="132">
        <f t="shared" si="140"/>
        <v>0</v>
      </c>
      <c r="LMK174" s="132">
        <f t="shared" si="140"/>
        <v>0</v>
      </c>
      <c r="LML174" s="132">
        <f t="shared" si="140"/>
        <v>0</v>
      </c>
      <c r="LMM174" s="132">
        <f t="shared" si="140"/>
        <v>0</v>
      </c>
      <c r="LMN174" s="132">
        <f t="shared" si="140"/>
        <v>0</v>
      </c>
      <c r="LMO174" s="132">
        <f t="shared" si="140"/>
        <v>0</v>
      </c>
      <c r="LMP174" s="132">
        <f t="shared" si="140"/>
        <v>0</v>
      </c>
      <c r="LMQ174" s="132">
        <f t="shared" si="140"/>
        <v>0</v>
      </c>
      <c r="LMR174" s="132">
        <f t="shared" si="140"/>
        <v>0</v>
      </c>
      <c r="LMS174" s="132">
        <f t="shared" si="140"/>
        <v>0</v>
      </c>
      <c r="LMT174" s="132">
        <f t="shared" si="140"/>
        <v>0</v>
      </c>
      <c r="LMU174" s="132">
        <f t="shared" si="140"/>
        <v>0</v>
      </c>
      <c r="LMV174" s="132">
        <f t="shared" si="140"/>
        <v>0</v>
      </c>
      <c r="LMW174" s="132">
        <f t="shared" si="140"/>
        <v>0</v>
      </c>
      <c r="LMX174" s="132">
        <f t="shared" ref="LMX174:LPI174" si="141">SUBTOTAL(9,LMX64:LMX65)</f>
        <v>0</v>
      </c>
      <c r="LMY174" s="132">
        <f t="shared" si="141"/>
        <v>0</v>
      </c>
      <c r="LMZ174" s="132">
        <f t="shared" si="141"/>
        <v>0</v>
      </c>
      <c r="LNA174" s="132">
        <f t="shared" si="141"/>
        <v>0</v>
      </c>
      <c r="LNB174" s="132">
        <f t="shared" si="141"/>
        <v>0</v>
      </c>
      <c r="LNC174" s="132">
        <f t="shared" si="141"/>
        <v>0</v>
      </c>
      <c r="LND174" s="132">
        <f t="shared" si="141"/>
        <v>0</v>
      </c>
      <c r="LNE174" s="132">
        <f t="shared" si="141"/>
        <v>0</v>
      </c>
      <c r="LNF174" s="132">
        <f t="shared" si="141"/>
        <v>0</v>
      </c>
      <c r="LNG174" s="132">
        <f t="shared" si="141"/>
        <v>0</v>
      </c>
      <c r="LNH174" s="132">
        <f t="shared" si="141"/>
        <v>0</v>
      </c>
      <c r="LNI174" s="132">
        <f t="shared" si="141"/>
        <v>0</v>
      </c>
      <c r="LNJ174" s="132">
        <f t="shared" si="141"/>
        <v>0</v>
      </c>
      <c r="LNK174" s="132">
        <f t="shared" si="141"/>
        <v>0</v>
      </c>
      <c r="LNL174" s="132">
        <f t="shared" si="141"/>
        <v>0</v>
      </c>
      <c r="LNM174" s="132">
        <f t="shared" si="141"/>
        <v>0</v>
      </c>
      <c r="LNN174" s="132">
        <f t="shared" si="141"/>
        <v>0</v>
      </c>
      <c r="LNO174" s="132">
        <f t="shared" si="141"/>
        <v>0</v>
      </c>
      <c r="LNP174" s="132">
        <f t="shared" si="141"/>
        <v>0</v>
      </c>
      <c r="LNQ174" s="132">
        <f t="shared" si="141"/>
        <v>0</v>
      </c>
      <c r="LNR174" s="132">
        <f t="shared" si="141"/>
        <v>0</v>
      </c>
      <c r="LNS174" s="132">
        <f t="shared" si="141"/>
        <v>0</v>
      </c>
      <c r="LNT174" s="132">
        <f t="shared" si="141"/>
        <v>0</v>
      </c>
      <c r="LNU174" s="132">
        <f t="shared" si="141"/>
        <v>0</v>
      </c>
      <c r="LNV174" s="132">
        <f t="shared" si="141"/>
        <v>0</v>
      </c>
      <c r="LNW174" s="132">
        <f t="shared" si="141"/>
        <v>0</v>
      </c>
      <c r="LNX174" s="132">
        <f t="shared" si="141"/>
        <v>0</v>
      </c>
      <c r="LNY174" s="132">
        <f t="shared" si="141"/>
        <v>0</v>
      </c>
      <c r="LNZ174" s="132">
        <f t="shared" si="141"/>
        <v>0</v>
      </c>
      <c r="LOA174" s="132">
        <f t="shared" si="141"/>
        <v>0</v>
      </c>
      <c r="LOB174" s="132">
        <f t="shared" si="141"/>
        <v>0</v>
      </c>
      <c r="LOC174" s="132">
        <f t="shared" si="141"/>
        <v>0</v>
      </c>
      <c r="LOD174" s="132">
        <f t="shared" si="141"/>
        <v>0</v>
      </c>
      <c r="LOE174" s="132">
        <f t="shared" si="141"/>
        <v>0</v>
      </c>
      <c r="LOF174" s="132">
        <f t="shared" si="141"/>
        <v>0</v>
      </c>
      <c r="LOG174" s="132">
        <f t="shared" si="141"/>
        <v>0</v>
      </c>
      <c r="LOH174" s="132">
        <f t="shared" si="141"/>
        <v>0</v>
      </c>
      <c r="LOI174" s="132">
        <f t="shared" si="141"/>
        <v>0</v>
      </c>
      <c r="LOJ174" s="132">
        <f t="shared" si="141"/>
        <v>0</v>
      </c>
      <c r="LOK174" s="132">
        <f t="shared" si="141"/>
        <v>0</v>
      </c>
      <c r="LOL174" s="132">
        <f t="shared" si="141"/>
        <v>0</v>
      </c>
      <c r="LOM174" s="132">
        <f t="shared" si="141"/>
        <v>0</v>
      </c>
      <c r="LON174" s="132">
        <f t="shared" si="141"/>
        <v>0</v>
      </c>
      <c r="LOO174" s="132">
        <f t="shared" si="141"/>
        <v>0</v>
      </c>
      <c r="LOP174" s="132">
        <f t="shared" si="141"/>
        <v>0</v>
      </c>
      <c r="LOQ174" s="132">
        <f t="shared" si="141"/>
        <v>0</v>
      </c>
      <c r="LOR174" s="132">
        <f t="shared" si="141"/>
        <v>0</v>
      </c>
      <c r="LOS174" s="132">
        <f t="shared" si="141"/>
        <v>0</v>
      </c>
      <c r="LOT174" s="132">
        <f t="shared" si="141"/>
        <v>0</v>
      </c>
      <c r="LOU174" s="132">
        <f t="shared" si="141"/>
        <v>0</v>
      </c>
      <c r="LOV174" s="132">
        <f t="shared" si="141"/>
        <v>0</v>
      </c>
      <c r="LOW174" s="132">
        <f t="shared" si="141"/>
        <v>0</v>
      </c>
      <c r="LOX174" s="132">
        <f t="shared" si="141"/>
        <v>0</v>
      </c>
      <c r="LOY174" s="132">
        <f t="shared" si="141"/>
        <v>0</v>
      </c>
      <c r="LOZ174" s="132">
        <f t="shared" si="141"/>
        <v>0</v>
      </c>
      <c r="LPA174" s="132">
        <f t="shared" si="141"/>
        <v>0</v>
      </c>
      <c r="LPB174" s="132">
        <f t="shared" si="141"/>
        <v>0</v>
      </c>
      <c r="LPC174" s="132">
        <f t="shared" si="141"/>
        <v>0</v>
      </c>
      <c r="LPD174" s="132">
        <f t="shared" si="141"/>
        <v>0</v>
      </c>
      <c r="LPE174" s="132">
        <f t="shared" si="141"/>
        <v>0</v>
      </c>
      <c r="LPF174" s="132">
        <f t="shared" si="141"/>
        <v>0</v>
      </c>
      <c r="LPG174" s="132">
        <f t="shared" si="141"/>
        <v>0</v>
      </c>
      <c r="LPH174" s="132">
        <f t="shared" si="141"/>
        <v>0</v>
      </c>
      <c r="LPI174" s="132">
        <f t="shared" si="141"/>
        <v>0</v>
      </c>
      <c r="LPJ174" s="132">
        <f t="shared" ref="LPJ174:LRU174" si="142">SUBTOTAL(9,LPJ64:LPJ65)</f>
        <v>0</v>
      </c>
      <c r="LPK174" s="132">
        <f t="shared" si="142"/>
        <v>0</v>
      </c>
      <c r="LPL174" s="132">
        <f t="shared" si="142"/>
        <v>0</v>
      </c>
      <c r="LPM174" s="132">
        <f t="shared" si="142"/>
        <v>0</v>
      </c>
      <c r="LPN174" s="132">
        <f t="shared" si="142"/>
        <v>0</v>
      </c>
      <c r="LPO174" s="132">
        <f t="shared" si="142"/>
        <v>0</v>
      </c>
      <c r="LPP174" s="132">
        <f t="shared" si="142"/>
        <v>0</v>
      </c>
      <c r="LPQ174" s="132">
        <f t="shared" si="142"/>
        <v>0</v>
      </c>
      <c r="LPR174" s="132">
        <f t="shared" si="142"/>
        <v>0</v>
      </c>
      <c r="LPS174" s="132">
        <f t="shared" si="142"/>
        <v>0</v>
      </c>
      <c r="LPT174" s="132">
        <f t="shared" si="142"/>
        <v>0</v>
      </c>
      <c r="LPU174" s="132">
        <f t="shared" si="142"/>
        <v>0</v>
      </c>
      <c r="LPV174" s="132">
        <f t="shared" si="142"/>
        <v>0</v>
      </c>
      <c r="LPW174" s="132">
        <f t="shared" si="142"/>
        <v>0</v>
      </c>
      <c r="LPX174" s="132">
        <f t="shared" si="142"/>
        <v>0</v>
      </c>
      <c r="LPY174" s="132">
        <f t="shared" si="142"/>
        <v>0</v>
      </c>
      <c r="LPZ174" s="132">
        <f t="shared" si="142"/>
        <v>0</v>
      </c>
      <c r="LQA174" s="132">
        <f t="shared" si="142"/>
        <v>0</v>
      </c>
      <c r="LQB174" s="132">
        <f t="shared" si="142"/>
        <v>0</v>
      </c>
      <c r="LQC174" s="132">
        <f t="shared" si="142"/>
        <v>0</v>
      </c>
      <c r="LQD174" s="132">
        <f t="shared" si="142"/>
        <v>0</v>
      </c>
      <c r="LQE174" s="132">
        <f t="shared" si="142"/>
        <v>0</v>
      </c>
      <c r="LQF174" s="132">
        <f t="shared" si="142"/>
        <v>0</v>
      </c>
      <c r="LQG174" s="132">
        <f t="shared" si="142"/>
        <v>0</v>
      </c>
      <c r="LQH174" s="132">
        <f t="shared" si="142"/>
        <v>0</v>
      </c>
      <c r="LQI174" s="132">
        <f t="shared" si="142"/>
        <v>0</v>
      </c>
      <c r="LQJ174" s="132">
        <f t="shared" si="142"/>
        <v>0</v>
      </c>
      <c r="LQK174" s="132">
        <f t="shared" si="142"/>
        <v>0</v>
      </c>
      <c r="LQL174" s="132">
        <f t="shared" si="142"/>
        <v>0</v>
      </c>
      <c r="LQM174" s="132">
        <f t="shared" si="142"/>
        <v>0</v>
      </c>
      <c r="LQN174" s="132">
        <f t="shared" si="142"/>
        <v>0</v>
      </c>
      <c r="LQO174" s="132">
        <f t="shared" si="142"/>
        <v>0</v>
      </c>
      <c r="LQP174" s="132">
        <f t="shared" si="142"/>
        <v>0</v>
      </c>
      <c r="LQQ174" s="132">
        <f t="shared" si="142"/>
        <v>0</v>
      </c>
      <c r="LQR174" s="132">
        <f t="shared" si="142"/>
        <v>0</v>
      </c>
      <c r="LQS174" s="132">
        <f t="shared" si="142"/>
        <v>0</v>
      </c>
      <c r="LQT174" s="132">
        <f t="shared" si="142"/>
        <v>0</v>
      </c>
      <c r="LQU174" s="132">
        <f t="shared" si="142"/>
        <v>0</v>
      </c>
      <c r="LQV174" s="132">
        <f t="shared" si="142"/>
        <v>0</v>
      </c>
      <c r="LQW174" s="132">
        <f t="shared" si="142"/>
        <v>0</v>
      </c>
      <c r="LQX174" s="132">
        <f t="shared" si="142"/>
        <v>0</v>
      </c>
      <c r="LQY174" s="132">
        <f t="shared" si="142"/>
        <v>0</v>
      </c>
      <c r="LQZ174" s="132">
        <f t="shared" si="142"/>
        <v>0</v>
      </c>
      <c r="LRA174" s="132">
        <f t="shared" si="142"/>
        <v>0</v>
      </c>
      <c r="LRB174" s="132">
        <f t="shared" si="142"/>
        <v>0</v>
      </c>
      <c r="LRC174" s="132">
        <f t="shared" si="142"/>
        <v>0</v>
      </c>
      <c r="LRD174" s="132">
        <f t="shared" si="142"/>
        <v>0</v>
      </c>
      <c r="LRE174" s="132">
        <f t="shared" si="142"/>
        <v>0</v>
      </c>
      <c r="LRF174" s="132">
        <f t="shared" si="142"/>
        <v>0</v>
      </c>
      <c r="LRG174" s="132">
        <f t="shared" si="142"/>
        <v>0</v>
      </c>
      <c r="LRH174" s="132">
        <f t="shared" si="142"/>
        <v>0</v>
      </c>
      <c r="LRI174" s="132">
        <f t="shared" si="142"/>
        <v>0</v>
      </c>
      <c r="LRJ174" s="132">
        <f t="shared" si="142"/>
        <v>0</v>
      </c>
      <c r="LRK174" s="132">
        <f t="shared" si="142"/>
        <v>0</v>
      </c>
      <c r="LRL174" s="132">
        <f t="shared" si="142"/>
        <v>0</v>
      </c>
      <c r="LRM174" s="132">
        <f t="shared" si="142"/>
        <v>0</v>
      </c>
      <c r="LRN174" s="132">
        <f t="shared" si="142"/>
        <v>0</v>
      </c>
      <c r="LRO174" s="132">
        <f t="shared" si="142"/>
        <v>0</v>
      </c>
      <c r="LRP174" s="132">
        <f t="shared" si="142"/>
        <v>0</v>
      </c>
      <c r="LRQ174" s="132">
        <f t="shared" si="142"/>
        <v>0</v>
      </c>
      <c r="LRR174" s="132">
        <f t="shared" si="142"/>
        <v>0</v>
      </c>
      <c r="LRS174" s="132">
        <f t="shared" si="142"/>
        <v>0</v>
      </c>
      <c r="LRT174" s="132">
        <f t="shared" si="142"/>
        <v>0</v>
      </c>
      <c r="LRU174" s="132">
        <f t="shared" si="142"/>
        <v>0</v>
      </c>
      <c r="LRV174" s="132">
        <f t="shared" ref="LRV174:LUG174" si="143">SUBTOTAL(9,LRV64:LRV65)</f>
        <v>0</v>
      </c>
      <c r="LRW174" s="132">
        <f t="shared" si="143"/>
        <v>0</v>
      </c>
      <c r="LRX174" s="132">
        <f t="shared" si="143"/>
        <v>0</v>
      </c>
      <c r="LRY174" s="132">
        <f t="shared" si="143"/>
        <v>0</v>
      </c>
      <c r="LRZ174" s="132">
        <f t="shared" si="143"/>
        <v>0</v>
      </c>
      <c r="LSA174" s="132">
        <f t="shared" si="143"/>
        <v>0</v>
      </c>
      <c r="LSB174" s="132">
        <f t="shared" si="143"/>
        <v>0</v>
      </c>
      <c r="LSC174" s="132">
        <f t="shared" si="143"/>
        <v>0</v>
      </c>
      <c r="LSD174" s="132">
        <f t="shared" si="143"/>
        <v>0</v>
      </c>
      <c r="LSE174" s="132">
        <f t="shared" si="143"/>
        <v>0</v>
      </c>
      <c r="LSF174" s="132">
        <f t="shared" si="143"/>
        <v>0</v>
      </c>
      <c r="LSG174" s="132">
        <f t="shared" si="143"/>
        <v>0</v>
      </c>
      <c r="LSH174" s="132">
        <f t="shared" si="143"/>
        <v>0</v>
      </c>
      <c r="LSI174" s="132">
        <f t="shared" si="143"/>
        <v>0</v>
      </c>
      <c r="LSJ174" s="132">
        <f t="shared" si="143"/>
        <v>0</v>
      </c>
      <c r="LSK174" s="132">
        <f t="shared" si="143"/>
        <v>0</v>
      </c>
      <c r="LSL174" s="132">
        <f t="shared" si="143"/>
        <v>0</v>
      </c>
      <c r="LSM174" s="132">
        <f t="shared" si="143"/>
        <v>0</v>
      </c>
      <c r="LSN174" s="132">
        <f t="shared" si="143"/>
        <v>0</v>
      </c>
      <c r="LSO174" s="132">
        <f t="shared" si="143"/>
        <v>0</v>
      </c>
      <c r="LSP174" s="132">
        <f t="shared" si="143"/>
        <v>0</v>
      </c>
      <c r="LSQ174" s="132">
        <f t="shared" si="143"/>
        <v>0</v>
      </c>
      <c r="LSR174" s="132">
        <f t="shared" si="143"/>
        <v>0</v>
      </c>
      <c r="LSS174" s="132">
        <f t="shared" si="143"/>
        <v>0</v>
      </c>
      <c r="LST174" s="132">
        <f t="shared" si="143"/>
        <v>0</v>
      </c>
      <c r="LSU174" s="132">
        <f t="shared" si="143"/>
        <v>0</v>
      </c>
      <c r="LSV174" s="132">
        <f t="shared" si="143"/>
        <v>0</v>
      </c>
      <c r="LSW174" s="132">
        <f t="shared" si="143"/>
        <v>0</v>
      </c>
      <c r="LSX174" s="132">
        <f t="shared" si="143"/>
        <v>0</v>
      </c>
      <c r="LSY174" s="132">
        <f t="shared" si="143"/>
        <v>0</v>
      </c>
      <c r="LSZ174" s="132">
        <f t="shared" si="143"/>
        <v>0</v>
      </c>
      <c r="LTA174" s="132">
        <f t="shared" si="143"/>
        <v>0</v>
      </c>
      <c r="LTB174" s="132">
        <f t="shared" si="143"/>
        <v>0</v>
      </c>
      <c r="LTC174" s="132">
        <f t="shared" si="143"/>
        <v>0</v>
      </c>
      <c r="LTD174" s="132">
        <f t="shared" si="143"/>
        <v>0</v>
      </c>
      <c r="LTE174" s="132">
        <f t="shared" si="143"/>
        <v>0</v>
      </c>
      <c r="LTF174" s="132">
        <f t="shared" si="143"/>
        <v>0</v>
      </c>
      <c r="LTG174" s="132">
        <f t="shared" si="143"/>
        <v>0</v>
      </c>
      <c r="LTH174" s="132">
        <f t="shared" si="143"/>
        <v>0</v>
      </c>
      <c r="LTI174" s="132">
        <f t="shared" si="143"/>
        <v>0</v>
      </c>
      <c r="LTJ174" s="132">
        <f t="shared" si="143"/>
        <v>0</v>
      </c>
      <c r="LTK174" s="132">
        <f t="shared" si="143"/>
        <v>0</v>
      </c>
      <c r="LTL174" s="132">
        <f t="shared" si="143"/>
        <v>0</v>
      </c>
      <c r="LTM174" s="132">
        <f t="shared" si="143"/>
        <v>0</v>
      </c>
      <c r="LTN174" s="132">
        <f t="shared" si="143"/>
        <v>0</v>
      </c>
      <c r="LTO174" s="132">
        <f t="shared" si="143"/>
        <v>0</v>
      </c>
      <c r="LTP174" s="132">
        <f t="shared" si="143"/>
        <v>0</v>
      </c>
      <c r="LTQ174" s="132">
        <f t="shared" si="143"/>
        <v>0</v>
      </c>
      <c r="LTR174" s="132">
        <f t="shared" si="143"/>
        <v>0</v>
      </c>
      <c r="LTS174" s="132">
        <f t="shared" si="143"/>
        <v>0</v>
      </c>
      <c r="LTT174" s="132">
        <f t="shared" si="143"/>
        <v>0</v>
      </c>
      <c r="LTU174" s="132">
        <f t="shared" si="143"/>
        <v>0</v>
      </c>
      <c r="LTV174" s="132">
        <f t="shared" si="143"/>
        <v>0</v>
      </c>
      <c r="LTW174" s="132">
        <f t="shared" si="143"/>
        <v>0</v>
      </c>
      <c r="LTX174" s="132">
        <f t="shared" si="143"/>
        <v>0</v>
      </c>
      <c r="LTY174" s="132">
        <f t="shared" si="143"/>
        <v>0</v>
      </c>
      <c r="LTZ174" s="132">
        <f t="shared" si="143"/>
        <v>0</v>
      </c>
      <c r="LUA174" s="132">
        <f t="shared" si="143"/>
        <v>0</v>
      </c>
      <c r="LUB174" s="132">
        <f t="shared" si="143"/>
        <v>0</v>
      </c>
      <c r="LUC174" s="132">
        <f t="shared" si="143"/>
        <v>0</v>
      </c>
      <c r="LUD174" s="132">
        <f t="shared" si="143"/>
        <v>0</v>
      </c>
      <c r="LUE174" s="132">
        <f t="shared" si="143"/>
        <v>0</v>
      </c>
      <c r="LUF174" s="132">
        <f t="shared" si="143"/>
        <v>0</v>
      </c>
      <c r="LUG174" s="132">
        <f t="shared" si="143"/>
        <v>0</v>
      </c>
      <c r="LUH174" s="132">
        <f t="shared" ref="LUH174:LWS174" si="144">SUBTOTAL(9,LUH64:LUH65)</f>
        <v>0</v>
      </c>
      <c r="LUI174" s="132">
        <f t="shared" si="144"/>
        <v>0</v>
      </c>
      <c r="LUJ174" s="132">
        <f t="shared" si="144"/>
        <v>0</v>
      </c>
      <c r="LUK174" s="132">
        <f t="shared" si="144"/>
        <v>0</v>
      </c>
      <c r="LUL174" s="132">
        <f t="shared" si="144"/>
        <v>0</v>
      </c>
      <c r="LUM174" s="132">
        <f t="shared" si="144"/>
        <v>0</v>
      </c>
      <c r="LUN174" s="132">
        <f t="shared" si="144"/>
        <v>0</v>
      </c>
      <c r="LUO174" s="132">
        <f t="shared" si="144"/>
        <v>0</v>
      </c>
      <c r="LUP174" s="132">
        <f t="shared" si="144"/>
        <v>0</v>
      </c>
      <c r="LUQ174" s="132">
        <f t="shared" si="144"/>
        <v>0</v>
      </c>
      <c r="LUR174" s="132">
        <f t="shared" si="144"/>
        <v>0</v>
      </c>
      <c r="LUS174" s="132">
        <f t="shared" si="144"/>
        <v>0</v>
      </c>
      <c r="LUT174" s="132">
        <f t="shared" si="144"/>
        <v>0</v>
      </c>
      <c r="LUU174" s="132">
        <f t="shared" si="144"/>
        <v>0</v>
      </c>
      <c r="LUV174" s="132">
        <f t="shared" si="144"/>
        <v>0</v>
      </c>
      <c r="LUW174" s="132">
        <f t="shared" si="144"/>
        <v>0</v>
      </c>
      <c r="LUX174" s="132">
        <f t="shared" si="144"/>
        <v>0</v>
      </c>
      <c r="LUY174" s="132">
        <f t="shared" si="144"/>
        <v>0</v>
      </c>
      <c r="LUZ174" s="132">
        <f t="shared" si="144"/>
        <v>0</v>
      </c>
      <c r="LVA174" s="132">
        <f t="shared" si="144"/>
        <v>0</v>
      </c>
      <c r="LVB174" s="132">
        <f t="shared" si="144"/>
        <v>0</v>
      </c>
      <c r="LVC174" s="132">
        <f t="shared" si="144"/>
        <v>0</v>
      </c>
      <c r="LVD174" s="132">
        <f t="shared" si="144"/>
        <v>0</v>
      </c>
      <c r="LVE174" s="132">
        <f t="shared" si="144"/>
        <v>0</v>
      </c>
      <c r="LVF174" s="132">
        <f t="shared" si="144"/>
        <v>0</v>
      </c>
      <c r="LVG174" s="132">
        <f t="shared" si="144"/>
        <v>0</v>
      </c>
      <c r="LVH174" s="132">
        <f t="shared" si="144"/>
        <v>0</v>
      </c>
      <c r="LVI174" s="132">
        <f t="shared" si="144"/>
        <v>0</v>
      </c>
      <c r="LVJ174" s="132">
        <f t="shared" si="144"/>
        <v>0</v>
      </c>
      <c r="LVK174" s="132">
        <f t="shared" si="144"/>
        <v>0</v>
      </c>
      <c r="LVL174" s="132">
        <f t="shared" si="144"/>
        <v>0</v>
      </c>
      <c r="LVM174" s="132">
        <f t="shared" si="144"/>
        <v>0</v>
      </c>
      <c r="LVN174" s="132">
        <f t="shared" si="144"/>
        <v>0</v>
      </c>
      <c r="LVO174" s="132">
        <f t="shared" si="144"/>
        <v>0</v>
      </c>
      <c r="LVP174" s="132">
        <f t="shared" si="144"/>
        <v>0</v>
      </c>
      <c r="LVQ174" s="132">
        <f t="shared" si="144"/>
        <v>0</v>
      </c>
      <c r="LVR174" s="132">
        <f t="shared" si="144"/>
        <v>0</v>
      </c>
      <c r="LVS174" s="132">
        <f t="shared" si="144"/>
        <v>0</v>
      </c>
      <c r="LVT174" s="132">
        <f t="shared" si="144"/>
        <v>0</v>
      </c>
      <c r="LVU174" s="132">
        <f t="shared" si="144"/>
        <v>0</v>
      </c>
      <c r="LVV174" s="132">
        <f t="shared" si="144"/>
        <v>0</v>
      </c>
      <c r="LVW174" s="132">
        <f t="shared" si="144"/>
        <v>0</v>
      </c>
      <c r="LVX174" s="132">
        <f t="shared" si="144"/>
        <v>0</v>
      </c>
      <c r="LVY174" s="132">
        <f t="shared" si="144"/>
        <v>0</v>
      </c>
      <c r="LVZ174" s="132">
        <f t="shared" si="144"/>
        <v>0</v>
      </c>
      <c r="LWA174" s="132">
        <f t="shared" si="144"/>
        <v>0</v>
      </c>
      <c r="LWB174" s="132">
        <f t="shared" si="144"/>
        <v>0</v>
      </c>
      <c r="LWC174" s="132">
        <f t="shared" si="144"/>
        <v>0</v>
      </c>
      <c r="LWD174" s="132">
        <f t="shared" si="144"/>
        <v>0</v>
      </c>
      <c r="LWE174" s="132">
        <f t="shared" si="144"/>
        <v>0</v>
      </c>
      <c r="LWF174" s="132">
        <f t="shared" si="144"/>
        <v>0</v>
      </c>
      <c r="LWG174" s="132">
        <f t="shared" si="144"/>
        <v>0</v>
      </c>
      <c r="LWH174" s="132">
        <f t="shared" si="144"/>
        <v>0</v>
      </c>
      <c r="LWI174" s="132">
        <f t="shared" si="144"/>
        <v>0</v>
      </c>
      <c r="LWJ174" s="132">
        <f t="shared" si="144"/>
        <v>0</v>
      </c>
      <c r="LWK174" s="132">
        <f t="shared" si="144"/>
        <v>0</v>
      </c>
      <c r="LWL174" s="132">
        <f t="shared" si="144"/>
        <v>0</v>
      </c>
      <c r="LWM174" s="132">
        <f t="shared" si="144"/>
        <v>0</v>
      </c>
      <c r="LWN174" s="132">
        <f t="shared" si="144"/>
        <v>0</v>
      </c>
      <c r="LWO174" s="132">
        <f t="shared" si="144"/>
        <v>0</v>
      </c>
      <c r="LWP174" s="132">
        <f t="shared" si="144"/>
        <v>0</v>
      </c>
      <c r="LWQ174" s="132">
        <f t="shared" si="144"/>
        <v>0</v>
      </c>
      <c r="LWR174" s="132">
        <f t="shared" si="144"/>
        <v>0</v>
      </c>
      <c r="LWS174" s="132">
        <f t="shared" si="144"/>
        <v>0</v>
      </c>
      <c r="LWT174" s="132">
        <f t="shared" ref="LWT174:LZE174" si="145">SUBTOTAL(9,LWT64:LWT65)</f>
        <v>0</v>
      </c>
      <c r="LWU174" s="132">
        <f t="shared" si="145"/>
        <v>0</v>
      </c>
      <c r="LWV174" s="132">
        <f t="shared" si="145"/>
        <v>0</v>
      </c>
      <c r="LWW174" s="132">
        <f t="shared" si="145"/>
        <v>0</v>
      </c>
      <c r="LWX174" s="132">
        <f t="shared" si="145"/>
        <v>0</v>
      </c>
      <c r="LWY174" s="132">
        <f t="shared" si="145"/>
        <v>0</v>
      </c>
      <c r="LWZ174" s="132">
        <f t="shared" si="145"/>
        <v>0</v>
      </c>
      <c r="LXA174" s="132">
        <f t="shared" si="145"/>
        <v>0</v>
      </c>
      <c r="LXB174" s="132">
        <f t="shared" si="145"/>
        <v>0</v>
      </c>
      <c r="LXC174" s="132">
        <f t="shared" si="145"/>
        <v>0</v>
      </c>
      <c r="LXD174" s="132">
        <f t="shared" si="145"/>
        <v>0</v>
      </c>
      <c r="LXE174" s="132">
        <f t="shared" si="145"/>
        <v>0</v>
      </c>
      <c r="LXF174" s="132">
        <f t="shared" si="145"/>
        <v>0</v>
      </c>
      <c r="LXG174" s="132">
        <f t="shared" si="145"/>
        <v>0</v>
      </c>
      <c r="LXH174" s="132">
        <f t="shared" si="145"/>
        <v>0</v>
      </c>
      <c r="LXI174" s="132">
        <f t="shared" si="145"/>
        <v>0</v>
      </c>
      <c r="LXJ174" s="132">
        <f t="shared" si="145"/>
        <v>0</v>
      </c>
      <c r="LXK174" s="132">
        <f t="shared" si="145"/>
        <v>0</v>
      </c>
      <c r="LXL174" s="132">
        <f t="shared" si="145"/>
        <v>0</v>
      </c>
      <c r="LXM174" s="132">
        <f t="shared" si="145"/>
        <v>0</v>
      </c>
      <c r="LXN174" s="132">
        <f t="shared" si="145"/>
        <v>0</v>
      </c>
      <c r="LXO174" s="132">
        <f t="shared" si="145"/>
        <v>0</v>
      </c>
      <c r="LXP174" s="132">
        <f t="shared" si="145"/>
        <v>0</v>
      </c>
      <c r="LXQ174" s="132">
        <f t="shared" si="145"/>
        <v>0</v>
      </c>
      <c r="LXR174" s="132">
        <f t="shared" si="145"/>
        <v>0</v>
      </c>
      <c r="LXS174" s="132">
        <f t="shared" si="145"/>
        <v>0</v>
      </c>
      <c r="LXT174" s="132">
        <f t="shared" si="145"/>
        <v>0</v>
      </c>
      <c r="LXU174" s="132">
        <f t="shared" si="145"/>
        <v>0</v>
      </c>
      <c r="LXV174" s="132">
        <f t="shared" si="145"/>
        <v>0</v>
      </c>
      <c r="LXW174" s="132">
        <f t="shared" si="145"/>
        <v>0</v>
      </c>
      <c r="LXX174" s="132">
        <f t="shared" si="145"/>
        <v>0</v>
      </c>
      <c r="LXY174" s="132">
        <f t="shared" si="145"/>
        <v>0</v>
      </c>
      <c r="LXZ174" s="132">
        <f t="shared" si="145"/>
        <v>0</v>
      </c>
      <c r="LYA174" s="132">
        <f t="shared" si="145"/>
        <v>0</v>
      </c>
      <c r="LYB174" s="132">
        <f t="shared" si="145"/>
        <v>0</v>
      </c>
      <c r="LYC174" s="132">
        <f t="shared" si="145"/>
        <v>0</v>
      </c>
      <c r="LYD174" s="132">
        <f t="shared" si="145"/>
        <v>0</v>
      </c>
      <c r="LYE174" s="132">
        <f t="shared" si="145"/>
        <v>0</v>
      </c>
      <c r="LYF174" s="132">
        <f t="shared" si="145"/>
        <v>0</v>
      </c>
      <c r="LYG174" s="132">
        <f t="shared" si="145"/>
        <v>0</v>
      </c>
      <c r="LYH174" s="132">
        <f t="shared" si="145"/>
        <v>0</v>
      </c>
      <c r="LYI174" s="132">
        <f t="shared" si="145"/>
        <v>0</v>
      </c>
      <c r="LYJ174" s="132">
        <f t="shared" si="145"/>
        <v>0</v>
      </c>
      <c r="LYK174" s="132">
        <f t="shared" si="145"/>
        <v>0</v>
      </c>
      <c r="LYL174" s="132">
        <f t="shared" si="145"/>
        <v>0</v>
      </c>
      <c r="LYM174" s="132">
        <f t="shared" si="145"/>
        <v>0</v>
      </c>
      <c r="LYN174" s="132">
        <f t="shared" si="145"/>
        <v>0</v>
      </c>
      <c r="LYO174" s="132">
        <f t="shared" si="145"/>
        <v>0</v>
      </c>
      <c r="LYP174" s="132">
        <f t="shared" si="145"/>
        <v>0</v>
      </c>
      <c r="LYQ174" s="132">
        <f t="shared" si="145"/>
        <v>0</v>
      </c>
      <c r="LYR174" s="132">
        <f t="shared" si="145"/>
        <v>0</v>
      </c>
      <c r="LYS174" s="132">
        <f t="shared" si="145"/>
        <v>0</v>
      </c>
      <c r="LYT174" s="132">
        <f t="shared" si="145"/>
        <v>0</v>
      </c>
      <c r="LYU174" s="132">
        <f t="shared" si="145"/>
        <v>0</v>
      </c>
      <c r="LYV174" s="132">
        <f t="shared" si="145"/>
        <v>0</v>
      </c>
      <c r="LYW174" s="132">
        <f t="shared" si="145"/>
        <v>0</v>
      </c>
      <c r="LYX174" s="132">
        <f t="shared" si="145"/>
        <v>0</v>
      </c>
      <c r="LYY174" s="132">
        <f t="shared" si="145"/>
        <v>0</v>
      </c>
      <c r="LYZ174" s="132">
        <f t="shared" si="145"/>
        <v>0</v>
      </c>
      <c r="LZA174" s="132">
        <f t="shared" si="145"/>
        <v>0</v>
      </c>
      <c r="LZB174" s="132">
        <f t="shared" si="145"/>
        <v>0</v>
      </c>
      <c r="LZC174" s="132">
        <f t="shared" si="145"/>
        <v>0</v>
      </c>
      <c r="LZD174" s="132">
        <f t="shared" si="145"/>
        <v>0</v>
      </c>
      <c r="LZE174" s="132">
        <f t="shared" si="145"/>
        <v>0</v>
      </c>
      <c r="LZF174" s="132">
        <f t="shared" ref="LZF174:MBQ174" si="146">SUBTOTAL(9,LZF64:LZF65)</f>
        <v>0</v>
      </c>
      <c r="LZG174" s="132">
        <f t="shared" si="146"/>
        <v>0</v>
      </c>
      <c r="LZH174" s="132">
        <f t="shared" si="146"/>
        <v>0</v>
      </c>
      <c r="LZI174" s="132">
        <f t="shared" si="146"/>
        <v>0</v>
      </c>
      <c r="LZJ174" s="132">
        <f t="shared" si="146"/>
        <v>0</v>
      </c>
      <c r="LZK174" s="132">
        <f t="shared" si="146"/>
        <v>0</v>
      </c>
      <c r="LZL174" s="132">
        <f t="shared" si="146"/>
        <v>0</v>
      </c>
      <c r="LZM174" s="132">
        <f t="shared" si="146"/>
        <v>0</v>
      </c>
      <c r="LZN174" s="132">
        <f t="shared" si="146"/>
        <v>0</v>
      </c>
      <c r="LZO174" s="132">
        <f t="shared" si="146"/>
        <v>0</v>
      </c>
      <c r="LZP174" s="132">
        <f t="shared" si="146"/>
        <v>0</v>
      </c>
      <c r="LZQ174" s="132">
        <f t="shared" si="146"/>
        <v>0</v>
      </c>
      <c r="LZR174" s="132">
        <f t="shared" si="146"/>
        <v>0</v>
      </c>
      <c r="LZS174" s="132">
        <f t="shared" si="146"/>
        <v>0</v>
      </c>
      <c r="LZT174" s="132">
        <f t="shared" si="146"/>
        <v>0</v>
      </c>
      <c r="LZU174" s="132">
        <f t="shared" si="146"/>
        <v>0</v>
      </c>
      <c r="LZV174" s="132">
        <f t="shared" si="146"/>
        <v>0</v>
      </c>
      <c r="LZW174" s="132">
        <f t="shared" si="146"/>
        <v>0</v>
      </c>
      <c r="LZX174" s="132">
        <f t="shared" si="146"/>
        <v>0</v>
      </c>
      <c r="LZY174" s="132">
        <f t="shared" si="146"/>
        <v>0</v>
      </c>
      <c r="LZZ174" s="132">
        <f t="shared" si="146"/>
        <v>0</v>
      </c>
      <c r="MAA174" s="132">
        <f t="shared" si="146"/>
        <v>0</v>
      </c>
      <c r="MAB174" s="132">
        <f t="shared" si="146"/>
        <v>0</v>
      </c>
      <c r="MAC174" s="132">
        <f t="shared" si="146"/>
        <v>0</v>
      </c>
      <c r="MAD174" s="132">
        <f t="shared" si="146"/>
        <v>0</v>
      </c>
      <c r="MAE174" s="132">
        <f t="shared" si="146"/>
        <v>0</v>
      </c>
      <c r="MAF174" s="132">
        <f t="shared" si="146"/>
        <v>0</v>
      </c>
      <c r="MAG174" s="132">
        <f t="shared" si="146"/>
        <v>0</v>
      </c>
      <c r="MAH174" s="132">
        <f t="shared" si="146"/>
        <v>0</v>
      </c>
      <c r="MAI174" s="132">
        <f t="shared" si="146"/>
        <v>0</v>
      </c>
      <c r="MAJ174" s="132">
        <f t="shared" si="146"/>
        <v>0</v>
      </c>
      <c r="MAK174" s="132">
        <f t="shared" si="146"/>
        <v>0</v>
      </c>
      <c r="MAL174" s="132">
        <f t="shared" si="146"/>
        <v>0</v>
      </c>
      <c r="MAM174" s="132">
        <f t="shared" si="146"/>
        <v>0</v>
      </c>
      <c r="MAN174" s="132">
        <f t="shared" si="146"/>
        <v>0</v>
      </c>
      <c r="MAO174" s="132">
        <f t="shared" si="146"/>
        <v>0</v>
      </c>
      <c r="MAP174" s="132">
        <f t="shared" si="146"/>
        <v>0</v>
      </c>
      <c r="MAQ174" s="132">
        <f t="shared" si="146"/>
        <v>0</v>
      </c>
      <c r="MAR174" s="132">
        <f t="shared" si="146"/>
        <v>0</v>
      </c>
      <c r="MAS174" s="132">
        <f t="shared" si="146"/>
        <v>0</v>
      </c>
      <c r="MAT174" s="132">
        <f t="shared" si="146"/>
        <v>0</v>
      </c>
      <c r="MAU174" s="132">
        <f t="shared" si="146"/>
        <v>0</v>
      </c>
      <c r="MAV174" s="132">
        <f t="shared" si="146"/>
        <v>0</v>
      </c>
      <c r="MAW174" s="132">
        <f t="shared" si="146"/>
        <v>0</v>
      </c>
      <c r="MAX174" s="132">
        <f t="shared" si="146"/>
        <v>0</v>
      </c>
      <c r="MAY174" s="132">
        <f t="shared" si="146"/>
        <v>0</v>
      </c>
      <c r="MAZ174" s="132">
        <f t="shared" si="146"/>
        <v>0</v>
      </c>
      <c r="MBA174" s="132">
        <f t="shared" si="146"/>
        <v>0</v>
      </c>
      <c r="MBB174" s="132">
        <f t="shared" si="146"/>
        <v>0</v>
      </c>
      <c r="MBC174" s="132">
        <f t="shared" si="146"/>
        <v>0</v>
      </c>
      <c r="MBD174" s="132">
        <f t="shared" si="146"/>
        <v>0</v>
      </c>
      <c r="MBE174" s="132">
        <f t="shared" si="146"/>
        <v>0</v>
      </c>
      <c r="MBF174" s="132">
        <f t="shared" si="146"/>
        <v>0</v>
      </c>
      <c r="MBG174" s="132">
        <f t="shared" si="146"/>
        <v>0</v>
      </c>
      <c r="MBH174" s="132">
        <f t="shared" si="146"/>
        <v>0</v>
      </c>
      <c r="MBI174" s="132">
        <f t="shared" si="146"/>
        <v>0</v>
      </c>
      <c r="MBJ174" s="132">
        <f t="shared" si="146"/>
        <v>0</v>
      </c>
      <c r="MBK174" s="132">
        <f t="shared" si="146"/>
        <v>0</v>
      </c>
      <c r="MBL174" s="132">
        <f t="shared" si="146"/>
        <v>0</v>
      </c>
      <c r="MBM174" s="132">
        <f t="shared" si="146"/>
        <v>0</v>
      </c>
      <c r="MBN174" s="132">
        <f t="shared" si="146"/>
        <v>0</v>
      </c>
      <c r="MBO174" s="132">
        <f t="shared" si="146"/>
        <v>0</v>
      </c>
      <c r="MBP174" s="132">
        <f t="shared" si="146"/>
        <v>0</v>
      </c>
      <c r="MBQ174" s="132">
        <f t="shared" si="146"/>
        <v>0</v>
      </c>
      <c r="MBR174" s="132">
        <f t="shared" ref="MBR174:MEC174" si="147">SUBTOTAL(9,MBR64:MBR65)</f>
        <v>0</v>
      </c>
      <c r="MBS174" s="132">
        <f t="shared" si="147"/>
        <v>0</v>
      </c>
      <c r="MBT174" s="132">
        <f t="shared" si="147"/>
        <v>0</v>
      </c>
      <c r="MBU174" s="132">
        <f t="shared" si="147"/>
        <v>0</v>
      </c>
      <c r="MBV174" s="132">
        <f t="shared" si="147"/>
        <v>0</v>
      </c>
      <c r="MBW174" s="132">
        <f t="shared" si="147"/>
        <v>0</v>
      </c>
      <c r="MBX174" s="132">
        <f t="shared" si="147"/>
        <v>0</v>
      </c>
      <c r="MBY174" s="132">
        <f t="shared" si="147"/>
        <v>0</v>
      </c>
      <c r="MBZ174" s="132">
        <f t="shared" si="147"/>
        <v>0</v>
      </c>
      <c r="MCA174" s="132">
        <f t="shared" si="147"/>
        <v>0</v>
      </c>
      <c r="MCB174" s="132">
        <f t="shared" si="147"/>
        <v>0</v>
      </c>
      <c r="MCC174" s="132">
        <f t="shared" si="147"/>
        <v>0</v>
      </c>
      <c r="MCD174" s="132">
        <f t="shared" si="147"/>
        <v>0</v>
      </c>
      <c r="MCE174" s="132">
        <f t="shared" si="147"/>
        <v>0</v>
      </c>
      <c r="MCF174" s="132">
        <f t="shared" si="147"/>
        <v>0</v>
      </c>
      <c r="MCG174" s="132">
        <f t="shared" si="147"/>
        <v>0</v>
      </c>
      <c r="MCH174" s="132">
        <f t="shared" si="147"/>
        <v>0</v>
      </c>
      <c r="MCI174" s="132">
        <f t="shared" si="147"/>
        <v>0</v>
      </c>
      <c r="MCJ174" s="132">
        <f t="shared" si="147"/>
        <v>0</v>
      </c>
      <c r="MCK174" s="132">
        <f t="shared" si="147"/>
        <v>0</v>
      </c>
      <c r="MCL174" s="132">
        <f t="shared" si="147"/>
        <v>0</v>
      </c>
      <c r="MCM174" s="132">
        <f t="shared" si="147"/>
        <v>0</v>
      </c>
      <c r="MCN174" s="132">
        <f t="shared" si="147"/>
        <v>0</v>
      </c>
      <c r="MCO174" s="132">
        <f t="shared" si="147"/>
        <v>0</v>
      </c>
      <c r="MCP174" s="132">
        <f t="shared" si="147"/>
        <v>0</v>
      </c>
      <c r="MCQ174" s="132">
        <f t="shared" si="147"/>
        <v>0</v>
      </c>
      <c r="MCR174" s="132">
        <f t="shared" si="147"/>
        <v>0</v>
      </c>
      <c r="MCS174" s="132">
        <f t="shared" si="147"/>
        <v>0</v>
      </c>
      <c r="MCT174" s="132">
        <f t="shared" si="147"/>
        <v>0</v>
      </c>
      <c r="MCU174" s="132">
        <f t="shared" si="147"/>
        <v>0</v>
      </c>
      <c r="MCV174" s="132">
        <f t="shared" si="147"/>
        <v>0</v>
      </c>
      <c r="MCW174" s="132">
        <f t="shared" si="147"/>
        <v>0</v>
      </c>
      <c r="MCX174" s="132">
        <f t="shared" si="147"/>
        <v>0</v>
      </c>
      <c r="MCY174" s="132">
        <f t="shared" si="147"/>
        <v>0</v>
      </c>
      <c r="MCZ174" s="132">
        <f t="shared" si="147"/>
        <v>0</v>
      </c>
      <c r="MDA174" s="132">
        <f t="shared" si="147"/>
        <v>0</v>
      </c>
      <c r="MDB174" s="132">
        <f t="shared" si="147"/>
        <v>0</v>
      </c>
      <c r="MDC174" s="132">
        <f t="shared" si="147"/>
        <v>0</v>
      </c>
      <c r="MDD174" s="132">
        <f t="shared" si="147"/>
        <v>0</v>
      </c>
      <c r="MDE174" s="132">
        <f t="shared" si="147"/>
        <v>0</v>
      </c>
      <c r="MDF174" s="132">
        <f t="shared" si="147"/>
        <v>0</v>
      </c>
      <c r="MDG174" s="132">
        <f t="shared" si="147"/>
        <v>0</v>
      </c>
      <c r="MDH174" s="132">
        <f t="shared" si="147"/>
        <v>0</v>
      </c>
      <c r="MDI174" s="132">
        <f t="shared" si="147"/>
        <v>0</v>
      </c>
      <c r="MDJ174" s="132">
        <f t="shared" si="147"/>
        <v>0</v>
      </c>
      <c r="MDK174" s="132">
        <f t="shared" si="147"/>
        <v>0</v>
      </c>
      <c r="MDL174" s="132">
        <f t="shared" si="147"/>
        <v>0</v>
      </c>
      <c r="MDM174" s="132">
        <f t="shared" si="147"/>
        <v>0</v>
      </c>
      <c r="MDN174" s="132">
        <f t="shared" si="147"/>
        <v>0</v>
      </c>
      <c r="MDO174" s="132">
        <f t="shared" si="147"/>
        <v>0</v>
      </c>
      <c r="MDP174" s="132">
        <f t="shared" si="147"/>
        <v>0</v>
      </c>
      <c r="MDQ174" s="132">
        <f t="shared" si="147"/>
        <v>0</v>
      </c>
      <c r="MDR174" s="132">
        <f t="shared" si="147"/>
        <v>0</v>
      </c>
      <c r="MDS174" s="132">
        <f t="shared" si="147"/>
        <v>0</v>
      </c>
      <c r="MDT174" s="132">
        <f t="shared" si="147"/>
        <v>0</v>
      </c>
      <c r="MDU174" s="132">
        <f t="shared" si="147"/>
        <v>0</v>
      </c>
      <c r="MDV174" s="132">
        <f t="shared" si="147"/>
        <v>0</v>
      </c>
      <c r="MDW174" s="132">
        <f t="shared" si="147"/>
        <v>0</v>
      </c>
      <c r="MDX174" s="132">
        <f t="shared" si="147"/>
        <v>0</v>
      </c>
      <c r="MDY174" s="132">
        <f t="shared" si="147"/>
        <v>0</v>
      </c>
      <c r="MDZ174" s="132">
        <f t="shared" si="147"/>
        <v>0</v>
      </c>
      <c r="MEA174" s="132">
        <f t="shared" si="147"/>
        <v>0</v>
      </c>
      <c r="MEB174" s="132">
        <f t="shared" si="147"/>
        <v>0</v>
      </c>
      <c r="MEC174" s="132">
        <f t="shared" si="147"/>
        <v>0</v>
      </c>
      <c r="MED174" s="132">
        <f t="shared" ref="MED174:MGO174" si="148">SUBTOTAL(9,MED64:MED65)</f>
        <v>0</v>
      </c>
      <c r="MEE174" s="132">
        <f t="shared" si="148"/>
        <v>0</v>
      </c>
      <c r="MEF174" s="132">
        <f t="shared" si="148"/>
        <v>0</v>
      </c>
      <c r="MEG174" s="132">
        <f t="shared" si="148"/>
        <v>0</v>
      </c>
      <c r="MEH174" s="132">
        <f t="shared" si="148"/>
        <v>0</v>
      </c>
      <c r="MEI174" s="132">
        <f t="shared" si="148"/>
        <v>0</v>
      </c>
      <c r="MEJ174" s="132">
        <f t="shared" si="148"/>
        <v>0</v>
      </c>
      <c r="MEK174" s="132">
        <f t="shared" si="148"/>
        <v>0</v>
      </c>
      <c r="MEL174" s="132">
        <f t="shared" si="148"/>
        <v>0</v>
      </c>
      <c r="MEM174" s="132">
        <f t="shared" si="148"/>
        <v>0</v>
      </c>
      <c r="MEN174" s="132">
        <f t="shared" si="148"/>
        <v>0</v>
      </c>
      <c r="MEO174" s="132">
        <f t="shared" si="148"/>
        <v>0</v>
      </c>
      <c r="MEP174" s="132">
        <f t="shared" si="148"/>
        <v>0</v>
      </c>
      <c r="MEQ174" s="132">
        <f t="shared" si="148"/>
        <v>0</v>
      </c>
      <c r="MER174" s="132">
        <f t="shared" si="148"/>
        <v>0</v>
      </c>
      <c r="MES174" s="132">
        <f t="shared" si="148"/>
        <v>0</v>
      </c>
      <c r="MET174" s="132">
        <f t="shared" si="148"/>
        <v>0</v>
      </c>
      <c r="MEU174" s="132">
        <f t="shared" si="148"/>
        <v>0</v>
      </c>
      <c r="MEV174" s="132">
        <f t="shared" si="148"/>
        <v>0</v>
      </c>
      <c r="MEW174" s="132">
        <f t="shared" si="148"/>
        <v>0</v>
      </c>
      <c r="MEX174" s="132">
        <f t="shared" si="148"/>
        <v>0</v>
      </c>
      <c r="MEY174" s="132">
        <f t="shared" si="148"/>
        <v>0</v>
      </c>
      <c r="MEZ174" s="132">
        <f t="shared" si="148"/>
        <v>0</v>
      </c>
      <c r="MFA174" s="132">
        <f t="shared" si="148"/>
        <v>0</v>
      </c>
      <c r="MFB174" s="132">
        <f t="shared" si="148"/>
        <v>0</v>
      </c>
      <c r="MFC174" s="132">
        <f t="shared" si="148"/>
        <v>0</v>
      </c>
      <c r="MFD174" s="132">
        <f t="shared" si="148"/>
        <v>0</v>
      </c>
      <c r="MFE174" s="132">
        <f t="shared" si="148"/>
        <v>0</v>
      </c>
      <c r="MFF174" s="132">
        <f t="shared" si="148"/>
        <v>0</v>
      </c>
      <c r="MFG174" s="132">
        <f t="shared" si="148"/>
        <v>0</v>
      </c>
      <c r="MFH174" s="132">
        <f t="shared" si="148"/>
        <v>0</v>
      </c>
      <c r="MFI174" s="132">
        <f t="shared" si="148"/>
        <v>0</v>
      </c>
      <c r="MFJ174" s="132">
        <f t="shared" si="148"/>
        <v>0</v>
      </c>
      <c r="MFK174" s="132">
        <f t="shared" si="148"/>
        <v>0</v>
      </c>
      <c r="MFL174" s="132">
        <f t="shared" si="148"/>
        <v>0</v>
      </c>
      <c r="MFM174" s="132">
        <f t="shared" si="148"/>
        <v>0</v>
      </c>
      <c r="MFN174" s="132">
        <f t="shared" si="148"/>
        <v>0</v>
      </c>
      <c r="MFO174" s="132">
        <f t="shared" si="148"/>
        <v>0</v>
      </c>
      <c r="MFP174" s="132">
        <f t="shared" si="148"/>
        <v>0</v>
      </c>
      <c r="MFQ174" s="132">
        <f t="shared" si="148"/>
        <v>0</v>
      </c>
      <c r="MFR174" s="132">
        <f t="shared" si="148"/>
        <v>0</v>
      </c>
      <c r="MFS174" s="132">
        <f t="shared" si="148"/>
        <v>0</v>
      </c>
      <c r="MFT174" s="132">
        <f t="shared" si="148"/>
        <v>0</v>
      </c>
      <c r="MFU174" s="132">
        <f t="shared" si="148"/>
        <v>0</v>
      </c>
      <c r="MFV174" s="132">
        <f t="shared" si="148"/>
        <v>0</v>
      </c>
      <c r="MFW174" s="132">
        <f t="shared" si="148"/>
        <v>0</v>
      </c>
      <c r="MFX174" s="132">
        <f t="shared" si="148"/>
        <v>0</v>
      </c>
      <c r="MFY174" s="132">
        <f t="shared" si="148"/>
        <v>0</v>
      </c>
      <c r="MFZ174" s="132">
        <f t="shared" si="148"/>
        <v>0</v>
      </c>
      <c r="MGA174" s="132">
        <f t="shared" si="148"/>
        <v>0</v>
      </c>
      <c r="MGB174" s="132">
        <f t="shared" si="148"/>
        <v>0</v>
      </c>
      <c r="MGC174" s="132">
        <f t="shared" si="148"/>
        <v>0</v>
      </c>
      <c r="MGD174" s="132">
        <f t="shared" si="148"/>
        <v>0</v>
      </c>
      <c r="MGE174" s="132">
        <f t="shared" si="148"/>
        <v>0</v>
      </c>
      <c r="MGF174" s="132">
        <f t="shared" si="148"/>
        <v>0</v>
      </c>
      <c r="MGG174" s="132">
        <f t="shared" si="148"/>
        <v>0</v>
      </c>
      <c r="MGH174" s="132">
        <f t="shared" si="148"/>
        <v>0</v>
      </c>
      <c r="MGI174" s="132">
        <f t="shared" si="148"/>
        <v>0</v>
      </c>
      <c r="MGJ174" s="132">
        <f t="shared" si="148"/>
        <v>0</v>
      </c>
      <c r="MGK174" s="132">
        <f t="shared" si="148"/>
        <v>0</v>
      </c>
      <c r="MGL174" s="132">
        <f t="shared" si="148"/>
        <v>0</v>
      </c>
      <c r="MGM174" s="132">
        <f t="shared" si="148"/>
        <v>0</v>
      </c>
      <c r="MGN174" s="132">
        <f t="shared" si="148"/>
        <v>0</v>
      </c>
      <c r="MGO174" s="132">
        <f t="shared" si="148"/>
        <v>0</v>
      </c>
      <c r="MGP174" s="132">
        <f t="shared" ref="MGP174:MJA174" si="149">SUBTOTAL(9,MGP64:MGP65)</f>
        <v>0</v>
      </c>
      <c r="MGQ174" s="132">
        <f t="shared" si="149"/>
        <v>0</v>
      </c>
      <c r="MGR174" s="132">
        <f t="shared" si="149"/>
        <v>0</v>
      </c>
      <c r="MGS174" s="132">
        <f t="shared" si="149"/>
        <v>0</v>
      </c>
      <c r="MGT174" s="132">
        <f t="shared" si="149"/>
        <v>0</v>
      </c>
      <c r="MGU174" s="132">
        <f t="shared" si="149"/>
        <v>0</v>
      </c>
      <c r="MGV174" s="132">
        <f t="shared" si="149"/>
        <v>0</v>
      </c>
      <c r="MGW174" s="132">
        <f t="shared" si="149"/>
        <v>0</v>
      </c>
      <c r="MGX174" s="132">
        <f t="shared" si="149"/>
        <v>0</v>
      </c>
      <c r="MGY174" s="132">
        <f t="shared" si="149"/>
        <v>0</v>
      </c>
      <c r="MGZ174" s="132">
        <f t="shared" si="149"/>
        <v>0</v>
      </c>
      <c r="MHA174" s="132">
        <f t="shared" si="149"/>
        <v>0</v>
      </c>
      <c r="MHB174" s="132">
        <f t="shared" si="149"/>
        <v>0</v>
      </c>
      <c r="MHC174" s="132">
        <f t="shared" si="149"/>
        <v>0</v>
      </c>
      <c r="MHD174" s="132">
        <f t="shared" si="149"/>
        <v>0</v>
      </c>
      <c r="MHE174" s="132">
        <f t="shared" si="149"/>
        <v>0</v>
      </c>
      <c r="MHF174" s="132">
        <f t="shared" si="149"/>
        <v>0</v>
      </c>
      <c r="MHG174" s="132">
        <f t="shared" si="149"/>
        <v>0</v>
      </c>
      <c r="MHH174" s="132">
        <f t="shared" si="149"/>
        <v>0</v>
      </c>
      <c r="MHI174" s="132">
        <f t="shared" si="149"/>
        <v>0</v>
      </c>
      <c r="MHJ174" s="132">
        <f t="shared" si="149"/>
        <v>0</v>
      </c>
      <c r="MHK174" s="132">
        <f t="shared" si="149"/>
        <v>0</v>
      </c>
      <c r="MHL174" s="132">
        <f t="shared" si="149"/>
        <v>0</v>
      </c>
      <c r="MHM174" s="132">
        <f t="shared" si="149"/>
        <v>0</v>
      </c>
      <c r="MHN174" s="132">
        <f t="shared" si="149"/>
        <v>0</v>
      </c>
      <c r="MHO174" s="132">
        <f t="shared" si="149"/>
        <v>0</v>
      </c>
      <c r="MHP174" s="132">
        <f t="shared" si="149"/>
        <v>0</v>
      </c>
      <c r="MHQ174" s="132">
        <f t="shared" si="149"/>
        <v>0</v>
      </c>
      <c r="MHR174" s="132">
        <f t="shared" si="149"/>
        <v>0</v>
      </c>
      <c r="MHS174" s="132">
        <f t="shared" si="149"/>
        <v>0</v>
      </c>
      <c r="MHT174" s="132">
        <f t="shared" si="149"/>
        <v>0</v>
      </c>
      <c r="MHU174" s="132">
        <f t="shared" si="149"/>
        <v>0</v>
      </c>
      <c r="MHV174" s="132">
        <f t="shared" si="149"/>
        <v>0</v>
      </c>
      <c r="MHW174" s="132">
        <f t="shared" si="149"/>
        <v>0</v>
      </c>
      <c r="MHX174" s="132">
        <f t="shared" si="149"/>
        <v>0</v>
      </c>
      <c r="MHY174" s="132">
        <f t="shared" si="149"/>
        <v>0</v>
      </c>
      <c r="MHZ174" s="132">
        <f t="shared" si="149"/>
        <v>0</v>
      </c>
      <c r="MIA174" s="132">
        <f t="shared" si="149"/>
        <v>0</v>
      </c>
      <c r="MIB174" s="132">
        <f t="shared" si="149"/>
        <v>0</v>
      </c>
      <c r="MIC174" s="132">
        <f t="shared" si="149"/>
        <v>0</v>
      </c>
      <c r="MID174" s="132">
        <f t="shared" si="149"/>
        <v>0</v>
      </c>
      <c r="MIE174" s="132">
        <f t="shared" si="149"/>
        <v>0</v>
      </c>
      <c r="MIF174" s="132">
        <f t="shared" si="149"/>
        <v>0</v>
      </c>
      <c r="MIG174" s="132">
        <f t="shared" si="149"/>
        <v>0</v>
      </c>
      <c r="MIH174" s="132">
        <f t="shared" si="149"/>
        <v>0</v>
      </c>
      <c r="MII174" s="132">
        <f t="shared" si="149"/>
        <v>0</v>
      </c>
      <c r="MIJ174" s="132">
        <f t="shared" si="149"/>
        <v>0</v>
      </c>
      <c r="MIK174" s="132">
        <f t="shared" si="149"/>
        <v>0</v>
      </c>
      <c r="MIL174" s="132">
        <f t="shared" si="149"/>
        <v>0</v>
      </c>
      <c r="MIM174" s="132">
        <f t="shared" si="149"/>
        <v>0</v>
      </c>
      <c r="MIN174" s="132">
        <f t="shared" si="149"/>
        <v>0</v>
      </c>
      <c r="MIO174" s="132">
        <f t="shared" si="149"/>
        <v>0</v>
      </c>
      <c r="MIP174" s="132">
        <f t="shared" si="149"/>
        <v>0</v>
      </c>
      <c r="MIQ174" s="132">
        <f t="shared" si="149"/>
        <v>0</v>
      </c>
      <c r="MIR174" s="132">
        <f t="shared" si="149"/>
        <v>0</v>
      </c>
      <c r="MIS174" s="132">
        <f t="shared" si="149"/>
        <v>0</v>
      </c>
      <c r="MIT174" s="132">
        <f t="shared" si="149"/>
        <v>0</v>
      </c>
      <c r="MIU174" s="132">
        <f t="shared" si="149"/>
        <v>0</v>
      </c>
      <c r="MIV174" s="132">
        <f t="shared" si="149"/>
        <v>0</v>
      </c>
      <c r="MIW174" s="132">
        <f t="shared" si="149"/>
        <v>0</v>
      </c>
      <c r="MIX174" s="132">
        <f t="shared" si="149"/>
        <v>0</v>
      </c>
      <c r="MIY174" s="132">
        <f t="shared" si="149"/>
        <v>0</v>
      </c>
      <c r="MIZ174" s="132">
        <f t="shared" si="149"/>
        <v>0</v>
      </c>
      <c r="MJA174" s="132">
        <f t="shared" si="149"/>
        <v>0</v>
      </c>
      <c r="MJB174" s="132">
        <f t="shared" ref="MJB174:MLM174" si="150">SUBTOTAL(9,MJB64:MJB65)</f>
        <v>0</v>
      </c>
      <c r="MJC174" s="132">
        <f t="shared" si="150"/>
        <v>0</v>
      </c>
      <c r="MJD174" s="132">
        <f t="shared" si="150"/>
        <v>0</v>
      </c>
      <c r="MJE174" s="132">
        <f t="shared" si="150"/>
        <v>0</v>
      </c>
      <c r="MJF174" s="132">
        <f t="shared" si="150"/>
        <v>0</v>
      </c>
      <c r="MJG174" s="132">
        <f t="shared" si="150"/>
        <v>0</v>
      </c>
      <c r="MJH174" s="132">
        <f t="shared" si="150"/>
        <v>0</v>
      </c>
      <c r="MJI174" s="132">
        <f t="shared" si="150"/>
        <v>0</v>
      </c>
      <c r="MJJ174" s="132">
        <f t="shared" si="150"/>
        <v>0</v>
      </c>
      <c r="MJK174" s="132">
        <f t="shared" si="150"/>
        <v>0</v>
      </c>
      <c r="MJL174" s="132">
        <f t="shared" si="150"/>
        <v>0</v>
      </c>
      <c r="MJM174" s="132">
        <f t="shared" si="150"/>
        <v>0</v>
      </c>
      <c r="MJN174" s="132">
        <f t="shared" si="150"/>
        <v>0</v>
      </c>
      <c r="MJO174" s="132">
        <f t="shared" si="150"/>
        <v>0</v>
      </c>
      <c r="MJP174" s="132">
        <f t="shared" si="150"/>
        <v>0</v>
      </c>
      <c r="MJQ174" s="132">
        <f t="shared" si="150"/>
        <v>0</v>
      </c>
      <c r="MJR174" s="132">
        <f t="shared" si="150"/>
        <v>0</v>
      </c>
      <c r="MJS174" s="132">
        <f t="shared" si="150"/>
        <v>0</v>
      </c>
      <c r="MJT174" s="132">
        <f t="shared" si="150"/>
        <v>0</v>
      </c>
      <c r="MJU174" s="132">
        <f t="shared" si="150"/>
        <v>0</v>
      </c>
      <c r="MJV174" s="132">
        <f t="shared" si="150"/>
        <v>0</v>
      </c>
      <c r="MJW174" s="132">
        <f t="shared" si="150"/>
        <v>0</v>
      </c>
      <c r="MJX174" s="132">
        <f t="shared" si="150"/>
        <v>0</v>
      </c>
      <c r="MJY174" s="132">
        <f t="shared" si="150"/>
        <v>0</v>
      </c>
      <c r="MJZ174" s="132">
        <f t="shared" si="150"/>
        <v>0</v>
      </c>
      <c r="MKA174" s="132">
        <f t="shared" si="150"/>
        <v>0</v>
      </c>
      <c r="MKB174" s="132">
        <f t="shared" si="150"/>
        <v>0</v>
      </c>
      <c r="MKC174" s="132">
        <f t="shared" si="150"/>
        <v>0</v>
      </c>
      <c r="MKD174" s="132">
        <f t="shared" si="150"/>
        <v>0</v>
      </c>
      <c r="MKE174" s="132">
        <f t="shared" si="150"/>
        <v>0</v>
      </c>
      <c r="MKF174" s="132">
        <f t="shared" si="150"/>
        <v>0</v>
      </c>
      <c r="MKG174" s="132">
        <f t="shared" si="150"/>
        <v>0</v>
      </c>
      <c r="MKH174" s="132">
        <f t="shared" si="150"/>
        <v>0</v>
      </c>
      <c r="MKI174" s="132">
        <f t="shared" si="150"/>
        <v>0</v>
      </c>
      <c r="MKJ174" s="132">
        <f t="shared" si="150"/>
        <v>0</v>
      </c>
      <c r="MKK174" s="132">
        <f t="shared" si="150"/>
        <v>0</v>
      </c>
      <c r="MKL174" s="132">
        <f t="shared" si="150"/>
        <v>0</v>
      </c>
      <c r="MKM174" s="132">
        <f t="shared" si="150"/>
        <v>0</v>
      </c>
      <c r="MKN174" s="132">
        <f t="shared" si="150"/>
        <v>0</v>
      </c>
      <c r="MKO174" s="132">
        <f t="shared" si="150"/>
        <v>0</v>
      </c>
      <c r="MKP174" s="132">
        <f t="shared" si="150"/>
        <v>0</v>
      </c>
      <c r="MKQ174" s="132">
        <f t="shared" si="150"/>
        <v>0</v>
      </c>
      <c r="MKR174" s="132">
        <f t="shared" si="150"/>
        <v>0</v>
      </c>
      <c r="MKS174" s="132">
        <f t="shared" si="150"/>
        <v>0</v>
      </c>
      <c r="MKT174" s="132">
        <f t="shared" si="150"/>
        <v>0</v>
      </c>
      <c r="MKU174" s="132">
        <f t="shared" si="150"/>
        <v>0</v>
      </c>
      <c r="MKV174" s="132">
        <f t="shared" si="150"/>
        <v>0</v>
      </c>
      <c r="MKW174" s="132">
        <f t="shared" si="150"/>
        <v>0</v>
      </c>
      <c r="MKX174" s="132">
        <f t="shared" si="150"/>
        <v>0</v>
      </c>
      <c r="MKY174" s="132">
        <f t="shared" si="150"/>
        <v>0</v>
      </c>
      <c r="MKZ174" s="132">
        <f t="shared" si="150"/>
        <v>0</v>
      </c>
      <c r="MLA174" s="132">
        <f t="shared" si="150"/>
        <v>0</v>
      </c>
      <c r="MLB174" s="132">
        <f t="shared" si="150"/>
        <v>0</v>
      </c>
      <c r="MLC174" s="132">
        <f t="shared" si="150"/>
        <v>0</v>
      </c>
      <c r="MLD174" s="132">
        <f t="shared" si="150"/>
        <v>0</v>
      </c>
      <c r="MLE174" s="132">
        <f t="shared" si="150"/>
        <v>0</v>
      </c>
      <c r="MLF174" s="132">
        <f t="shared" si="150"/>
        <v>0</v>
      </c>
      <c r="MLG174" s="132">
        <f t="shared" si="150"/>
        <v>0</v>
      </c>
      <c r="MLH174" s="132">
        <f t="shared" si="150"/>
        <v>0</v>
      </c>
      <c r="MLI174" s="132">
        <f t="shared" si="150"/>
        <v>0</v>
      </c>
      <c r="MLJ174" s="132">
        <f t="shared" si="150"/>
        <v>0</v>
      </c>
      <c r="MLK174" s="132">
        <f t="shared" si="150"/>
        <v>0</v>
      </c>
      <c r="MLL174" s="132">
        <f t="shared" si="150"/>
        <v>0</v>
      </c>
      <c r="MLM174" s="132">
        <f t="shared" si="150"/>
        <v>0</v>
      </c>
      <c r="MLN174" s="132">
        <f t="shared" ref="MLN174:MNY174" si="151">SUBTOTAL(9,MLN64:MLN65)</f>
        <v>0</v>
      </c>
      <c r="MLO174" s="132">
        <f t="shared" si="151"/>
        <v>0</v>
      </c>
      <c r="MLP174" s="132">
        <f t="shared" si="151"/>
        <v>0</v>
      </c>
      <c r="MLQ174" s="132">
        <f t="shared" si="151"/>
        <v>0</v>
      </c>
      <c r="MLR174" s="132">
        <f t="shared" si="151"/>
        <v>0</v>
      </c>
      <c r="MLS174" s="132">
        <f t="shared" si="151"/>
        <v>0</v>
      </c>
      <c r="MLT174" s="132">
        <f t="shared" si="151"/>
        <v>0</v>
      </c>
      <c r="MLU174" s="132">
        <f t="shared" si="151"/>
        <v>0</v>
      </c>
      <c r="MLV174" s="132">
        <f t="shared" si="151"/>
        <v>0</v>
      </c>
      <c r="MLW174" s="132">
        <f t="shared" si="151"/>
        <v>0</v>
      </c>
      <c r="MLX174" s="132">
        <f t="shared" si="151"/>
        <v>0</v>
      </c>
      <c r="MLY174" s="132">
        <f t="shared" si="151"/>
        <v>0</v>
      </c>
      <c r="MLZ174" s="132">
        <f t="shared" si="151"/>
        <v>0</v>
      </c>
      <c r="MMA174" s="132">
        <f t="shared" si="151"/>
        <v>0</v>
      </c>
      <c r="MMB174" s="132">
        <f t="shared" si="151"/>
        <v>0</v>
      </c>
      <c r="MMC174" s="132">
        <f t="shared" si="151"/>
        <v>0</v>
      </c>
      <c r="MMD174" s="132">
        <f t="shared" si="151"/>
        <v>0</v>
      </c>
      <c r="MME174" s="132">
        <f t="shared" si="151"/>
        <v>0</v>
      </c>
      <c r="MMF174" s="132">
        <f t="shared" si="151"/>
        <v>0</v>
      </c>
      <c r="MMG174" s="132">
        <f t="shared" si="151"/>
        <v>0</v>
      </c>
      <c r="MMH174" s="132">
        <f t="shared" si="151"/>
        <v>0</v>
      </c>
      <c r="MMI174" s="132">
        <f t="shared" si="151"/>
        <v>0</v>
      </c>
      <c r="MMJ174" s="132">
        <f t="shared" si="151"/>
        <v>0</v>
      </c>
      <c r="MMK174" s="132">
        <f t="shared" si="151"/>
        <v>0</v>
      </c>
      <c r="MML174" s="132">
        <f t="shared" si="151"/>
        <v>0</v>
      </c>
      <c r="MMM174" s="132">
        <f t="shared" si="151"/>
        <v>0</v>
      </c>
      <c r="MMN174" s="132">
        <f t="shared" si="151"/>
        <v>0</v>
      </c>
      <c r="MMO174" s="132">
        <f t="shared" si="151"/>
        <v>0</v>
      </c>
      <c r="MMP174" s="132">
        <f t="shared" si="151"/>
        <v>0</v>
      </c>
      <c r="MMQ174" s="132">
        <f t="shared" si="151"/>
        <v>0</v>
      </c>
      <c r="MMR174" s="132">
        <f t="shared" si="151"/>
        <v>0</v>
      </c>
      <c r="MMS174" s="132">
        <f t="shared" si="151"/>
        <v>0</v>
      </c>
      <c r="MMT174" s="132">
        <f t="shared" si="151"/>
        <v>0</v>
      </c>
      <c r="MMU174" s="132">
        <f t="shared" si="151"/>
        <v>0</v>
      </c>
      <c r="MMV174" s="132">
        <f t="shared" si="151"/>
        <v>0</v>
      </c>
      <c r="MMW174" s="132">
        <f t="shared" si="151"/>
        <v>0</v>
      </c>
      <c r="MMX174" s="132">
        <f t="shared" si="151"/>
        <v>0</v>
      </c>
      <c r="MMY174" s="132">
        <f t="shared" si="151"/>
        <v>0</v>
      </c>
      <c r="MMZ174" s="132">
        <f t="shared" si="151"/>
        <v>0</v>
      </c>
      <c r="MNA174" s="132">
        <f t="shared" si="151"/>
        <v>0</v>
      </c>
      <c r="MNB174" s="132">
        <f t="shared" si="151"/>
        <v>0</v>
      </c>
      <c r="MNC174" s="132">
        <f t="shared" si="151"/>
        <v>0</v>
      </c>
      <c r="MND174" s="132">
        <f t="shared" si="151"/>
        <v>0</v>
      </c>
      <c r="MNE174" s="132">
        <f t="shared" si="151"/>
        <v>0</v>
      </c>
      <c r="MNF174" s="132">
        <f t="shared" si="151"/>
        <v>0</v>
      </c>
      <c r="MNG174" s="132">
        <f t="shared" si="151"/>
        <v>0</v>
      </c>
      <c r="MNH174" s="132">
        <f t="shared" si="151"/>
        <v>0</v>
      </c>
      <c r="MNI174" s="132">
        <f t="shared" si="151"/>
        <v>0</v>
      </c>
      <c r="MNJ174" s="132">
        <f t="shared" si="151"/>
        <v>0</v>
      </c>
      <c r="MNK174" s="132">
        <f t="shared" si="151"/>
        <v>0</v>
      </c>
      <c r="MNL174" s="132">
        <f t="shared" si="151"/>
        <v>0</v>
      </c>
      <c r="MNM174" s="132">
        <f t="shared" si="151"/>
        <v>0</v>
      </c>
      <c r="MNN174" s="132">
        <f t="shared" si="151"/>
        <v>0</v>
      </c>
      <c r="MNO174" s="132">
        <f t="shared" si="151"/>
        <v>0</v>
      </c>
      <c r="MNP174" s="132">
        <f t="shared" si="151"/>
        <v>0</v>
      </c>
      <c r="MNQ174" s="132">
        <f t="shared" si="151"/>
        <v>0</v>
      </c>
      <c r="MNR174" s="132">
        <f t="shared" si="151"/>
        <v>0</v>
      </c>
      <c r="MNS174" s="132">
        <f t="shared" si="151"/>
        <v>0</v>
      </c>
      <c r="MNT174" s="132">
        <f t="shared" si="151"/>
        <v>0</v>
      </c>
      <c r="MNU174" s="132">
        <f t="shared" si="151"/>
        <v>0</v>
      </c>
      <c r="MNV174" s="132">
        <f t="shared" si="151"/>
        <v>0</v>
      </c>
      <c r="MNW174" s="132">
        <f t="shared" si="151"/>
        <v>0</v>
      </c>
      <c r="MNX174" s="132">
        <f t="shared" si="151"/>
        <v>0</v>
      </c>
      <c r="MNY174" s="132">
        <f t="shared" si="151"/>
        <v>0</v>
      </c>
      <c r="MNZ174" s="132">
        <f t="shared" ref="MNZ174:MQK174" si="152">SUBTOTAL(9,MNZ64:MNZ65)</f>
        <v>0</v>
      </c>
      <c r="MOA174" s="132">
        <f t="shared" si="152"/>
        <v>0</v>
      </c>
      <c r="MOB174" s="132">
        <f t="shared" si="152"/>
        <v>0</v>
      </c>
      <c r="MOC174" s="132">
        <f t="shared" si="152"/>
        <v>0</v>
      </c>
      <c r="MOD174" s="132">
        <f t="shared" si="152"/>
        <v>0</v>
      </c>
      <c r="MOE174" s="132">
        <f t="shared" si="152"/>
        <v>0</v>
      </c>
      <c r="MOF174" s="132">
        <f t="shared" si="152"/>
        <v>0</v>
      </c>
      <c r="MOG174" s="132">
        <f t="shared" si="152"/>
        <v>0</v>
      </c>
      <c r="MOH174" s="132">
        <f t="shared" si="152"/>
        <v>0</v>
      </c>
      <c r="MOI174" s="132">
        <f t="shared" si="152"/>
        <v>0</v>
      </c>
      <c r="MOJ174" s="132">
        <f t="shared" si="152"/>
        <v>0</v>
      </c>
      <c r="MOK174" s="132">
        <f t="shared" si="152"/>
        <v>0</v>
      </c>
      <c r="MOL174" s="132">
        <f t="shared" si="152"/>
        <v>0</v>
      </c>
      <c r="MOM174" s="132">
        <f t="shared" si="152"/>
        <v>0</v>
      </c>
      <c r="MON174" s="132">
        <f t="shared" si="152"/>
        <v>0</v>
      </c>
      <c r="MOO174" s="132">
        <f t="shared" si="152"/>
        <v>0</v>
      </c>
      <c r="MOP174" s="132">
        <f t="shared" si="152"/>
        <v>0</v>
      </c>
      <c r="MOQ174" s="132">
        <f t="shared" si="152"/>
        <v>0</v>
      </c>
      <c r="MOR174" s="132">
        <f t="shared" si="152"/>
        <v>0</v>
      </c>
      <c r="MOS174" s="132">
        <f t="shared" si="152"/>
        <v>0</v>
      </c>
      <c r="MOT174" s="132">
        <f t="shared" si="152"/>
        <v>0</v>
      </c>
      <c r="MOU174" s="132">
        <f t="shared" si="152"/>
        <v>0</v>
      </c>
      <c r="MOV174" s="132">
        <f t="shared" si="152"/>
        <v>0</v>
      </c>
      <c r="MOW174" s="132">
        <f t="shared" si="152"/>
        <v>0</v>
      </c>
      <c r="MOX174" s="132">
        <f t="shared" si="152"/>
        <v>0</v>
      </c>
      <c r="MOY174" s="132">
        <f t="shared" si="152"/>
        <v>0</v>
      </c>
      <c r="MOZ174" s="132">
        <f t="shared" si="152"/>
        <v>0</v>
      </c>
      <c r="MPA174" s="132">
        <f t="shared" si="152"/>
        <v>0</v>
      </c>
      <c r="MPB174" s="132">
        <f t="shared" si="152"/>
        <v>0</v>
      </c>
      <c r="MPC174" s="132">
        <f t="shared" si="152"/>
        <v>0</v>
      </c>
      <c r="MPD174" s="132">
        <f t="shared" si="152"/>
        <v>0</v>
      </c>
      <c r="MPE174" s="132">
        <f t="shared" si="152"/>
        <v>0</v>
      </c>
      <c r="MPF174" s="132">
        <f t="shared" si="152"/>
        <v>0</v>
      </c>
      <c r="MPG174" s="132">
        <f t="shared" si="152"/>
        <v>0</v>
      </c>
      <c r="MPH174" s="132">
        <f t="shared" si="152"/>
        <v>0</v>
      </c>
      <c r="MPI174" s="132">
        <f t="shared" si="152"/>
        <v>0</v>
      </c>
      <c r="MPJ174" s="132">
        <f t="shared" si="152"/>
        <v>0</v>
      </c>
      <c r="MPK174" s="132">
        <f t="shared" si="152"/>
        <v>0</v>
      </c>
      <c r="MPL174" s="132">
        <f t="shared" si="152"/>
        <v>0</v>
      </c>
      <c r="MPM174" s="132">
        <f t="shared" si="152"/>
        <v>0</v>
      </c>
      <c r="MPN174" s="132">
        <f t="shared" si="152"/>
        <v>0</v>
      </c>
      <c r="MPO174" s="132">
        <f t="shared" si="152"/>
        <v>0</v>
      </c>
      <c r="MPP174" s="132">
        <f t="shared" si="152"/>
        <v>0</v>
      </c>
      <c r="MPQ174" s="132">
        <f t="shared" si="152"/>
        <v>0</v>
      </c>
      <c r="MPR174" s="132">
        <f t="shared" si="152"/>
        <v>0</v>
      </c>
      <c r="MPS174" s="132">
        <f t="shared" si="152"/>
        <v>0</v>
      </c>
      <c r="MPT174" s="132">
        <f t="shared" si="152"/>
        <v>0</v>
      </c>
      <c r="MPU174" s="132">
        <f t="shared" si="152"/>
        <v>0</v>
      </c>
      <c r="MPV174" s="132">
        <f t="shared" si="152"/>
        <v>0</v>
      </c>
      <c r="MPW174" s="132">
        <f t="shared" si="152"/>
        <v>0</v>
      </c>
      <c r="MPX174" s="132">
        <f t="shared" si="152"/>
        <v>0</v>
      </c>
      <c r="MPY174" s="132">
        <f t="shared" si="152"/>
        <v>0</v>
      </c>
      <c r="MPZ174" s="132">
        <f t="shared" si="152"/>
        <v>0</v>
      </c>
      <c r="MQA174" s="132">
        <f t="shared" si="152"/>
        <v>0</v>
      </c>
      <c r="MQB174" s="132">
        <f t="shared" si="152"/>
        <v>0</v>
      </c>
      <c r="MQC174" s="132">
        <f t="shared" si="152"/>
        <v>0</v>
      </c>
      <c r="MQD174" s="132">
        <f t="shared" si="152"/>
        <v>0</v>
      </c>
      <c r="MQE174" s="132">
        <f t="shared" si="152"/>
        <v>0</v>
      </c>
      <c r="MQF174" s="132">
        <f t="shared" si="152"/>
        <v>0</v>
      </c>
      <c r="MQG174" s="132">
        <f t="shared" si="152"/>
        <v>0</v>
      </c>
      <c r="MQH174" s="132">
        <f t="shared" si="152"/>
        <v>0</v>
      </c>
      <c r="MQI174" s="132">
        <f t="shared" si="152"/>
        <v>0</v>
      </c>
      <c r="MQJ174" s="132">
        <f t="shared" si="152"/>
        <v>0</v>
      </c>
      <c r="MQK174" s="132">
        <f t="shared" si="152"/>
        <v>0</v>
      </c>
      <c r="MQL174" s="132">
        <f t="shared" ref="MQL174:MSW174" si="153">SUBTOTAL(9,MQL64:MQL65)</f>
        <v>0</v>
      </c>
      <c r="MQM174" s="132">
        <f t="shared" si="153"/>
        <v>0</v>
      </c>
      <c r="MQN174" s="132">
        <f t="shared" si="153"/>
        <v>0</v>
      </c>
      <c r="MQO174" s="132">
        <f t="shared" si="153"/>
        <v>0</v>
      </c>
      <c r="MQP174" s="132">
        <f t="shared" si="153"/>
        <v>0</v>
      </c>
      <c r="MQQ174" s="132">
        <f t="shared" si="153"/>
        <v>0</v>
      </c>
      <c r="MQR174" s="132">
        <f t="shared" si="153"/>
        <v>0</v>
      </c>
      <c r="MQS174" s="132">
        <f t="shared" si="153"/>
        <v>0</v>
      </c>
      <c r="MQT174" s="132">
        <f t="shared" si="153"/>
        <v>0</v>
      </c>
      <c r="MQU174" s="132">
        <f t="shared" si="153"/>
        <v>0</v>
      </c>
      <c r="MQV174" s="132">
        <f t="shared" si="153"/>
        <v>0</v>
      </c>
      <c r="MQW174" s="132">
        <f t="shared" si="153"/>
        <v>0</v>
      </c>
      <c r="MQX174" s="132">
        <f t="shared" si="153"/>
        <v>0</v>
      </c>
      <c r="MQY174" s="132">
        <f t="shared" si="153"/>
        <v>0</v>
      </c>
      <c r="MQZ174" s="132">
        <f t="shared" si="153"/>
        <v>0</v>
      </c>
      <c r="MRA174" s="132">
        <f t="shared" si="153"/>
        <v>0</v>
      </c>
      <c r="MRB174" s="132">
        <f t="shared" si="153"/>
        <v>0</v>
      </c>
      <c r="MRC174" s="132">
        <f t="shared" si="153"/>
        <v>0</v>
      </c>
      <c r="MRD174" s="132">
        <f t="shared" si="153"/>
        <v>0</v>
      </c>
      <c r="MRE174" s="132">
        <f t="shared" si="153"/>
        <v>0</v>
      </c>
      <c r="MRF174" s="132">
        <f t="shared" si="153"/>
        <v>0</v>
      </c>
      <c r="MRG174" s="132">
        <f t="shared" si="153"/>
        <v>0</v>
      </c>
      <c r="MRH174" s="132">
        <f t="shared" si="153"/>
        <v>0</v>
      </c>
      <c r="MRI174" s="132">
        <f t="shared" si="153"/>
        <v>0</v>
      </c>
      <c r="MRJ174" s="132">
        <f t="shared" si="153"/>
        <v>0</v>
      </c>
      <c r="MRK174" s="132">
        <f t="shared" si="153"/>
        <v>0</v>
      </c>
      <c r="MRL174" s="132">
        <f t="shared" si="153"/>
        <v>0</v>
      </c>
      <c r="MRM174" s="132">
        <f t="shared" si="153"/>
        <v>0</v>
      </c>
      <c r="MRN174" s="132">
        <f t="shared" si="153"/>
        <v>0</v>
      </c>
      <c r="MRO174" s="132">
        <f t="shared" si="153"/>
        <v>0</v>
      </c>
      <c r="MRP174" s="132">
        <f t="shared" si="153"/>
        <v>0</v>
      </c>
      <c r="MRQ174" s="132">
        <f t="shared" si="153"/>
        <v>0</v>
      </c>
      <c r="MRR174" s="132">
        <f t="shared" si="153"/>
        <v>0</v>
      </c>
      <c r="MRS174" s="132">
        <f t="shared" si="153"/>
        <v>0</v>
      </c>
      <c r="MRT174" s="132">
        <f t="shared" si="153"/>
        <v>0</v>
      </c>
      <c r="MRU174" s="132">
        <f t="shared" si="153"/>
        <v>0</v>
      </c>
      <c r="MRV174" s="132">
        <f t="shared" si="153"/>
        <v>0</v>
      </c>
      <c r="MRW174" s="132">
        <f t="shared" si="153"/>
        <v>0</v>
      </c>
      <c r="MRX174" s="132">
        <f t="shared" si="153"/>
        <v>0</v>
      </c>
      <c r="MRY174" s="132">
        <f t="shared" si="153"/>
        <v>0</v>
      </c>
      <c r="MRZ174" s="132">
        <f t="shared" si="153"/>
        <v>0</v>
      </c>
      <c r="MSA174" s="132">
        <f t="shared" si="153"/>
        <v>0</v>
      </c>
      <c r="MSB174" s="132">
        <f t="shared" si="153"/>
        <v>0</v>
      </c>
      <c r="MSC174" s="132">
        <f t="shared" si="153"/>
        <v>0</v>
      </c>
      <c r="MSD174" s="132">
        <f t="shared" si="153"/>
        <v>0</v>
      </c>
      <c r="MSE174" s="132">
        <f t="shared" si="153"/>
        <v>0</v>
      </c>
      <c r="MSF174" s="132">
        <f t="shared" si="153"/>
        <v>0</v>
      </c>
      <c r="MSG174" s="132">
        <f t="shared" si="153"/>
        <v>0</v>
      </c>
      <c r="MSH174" s="132">
        <f t="shared" si="153"/>
        <v>0</v>
      </c>
      <c r="MSI174" s="132">
        <f t="shared" si="153"/>
        <v>0</v>
      </c>
      <c r="MSJ174" s="132">
        <f t="shared" si="153"/>
        <v>0</v>
      </c>
      <c r="MSK174" s="132">
        <f t="shared" si="153"/>
        <v>0</v>
      </c>
      <c r="MSL174" s="132">
        <f t="shared" si="153"/>
        <v>0</v>
      </c>
      <c r="MSM174" s="132">
        <f t="shared" si="153"/>
        <v>0</v>
      </c>
      <c r="MSN174" s="132">
        <f t="shared" si="153"/>
        <v>0</v>
      </c>
      <c r="MSO174" s="132">
        <f t="shared" si="153"/>
        <v>0</v>
      </c>
      <c r="MSP174" s="132">
        <f t="shared" si="153"/>
        <v>0</v>
      </c>
      <c r="MSQ174" s="132">
        <f t="shared" si="153"/>
        <v>0</v>
      </c>
      <c r="MSR174" s="132">
        <f t="shared" si="153"/>
        <v>0</v>
      </c>
      <c r="MSS174" s="132">
        <f t="shared" si="153"/>
        <v>0</v>
      </c>
      <c r="MST174" s="132">
        <f t="shared" si="153"/>
        <v>0</v>
      </c>
      <c r="MSU174" s="132">
        <f t="shared" si="153"/>
        <v>0</v>
      </c>
      <c r="MSV174" s="132">
        <f t="shared" si="153"/>
        <v>0</v>
      </c>
      <c r="MSW174" s="132">
        <f t="shared" si="153"/>
        <v>0</v>
      </c>
      <c r="MSX174" s="132">
        <f t="shared" ref="MSX174:MVI174" si="154">SUBTOTAL(9,MSX64:MSX65)</f>
        <v>0</v>
      </c>
      <c r="MSY174" s="132">
        <f t="shared" si="154"/>
        <v>0</v>
      </c>
      <c r="MSZ174" s="132">
        <f t="shared" si="154"/>
        <v>0</v>
      </c>
      <c r="MTA174" s="132">
        <f t="shared" si="154"/>
        <v>0</v>
      </c>
      <c r="MTB174" s="132">
        <f t="shared" si="154"/>
        <v>0</v>
      </c>
      <c r="MTC174" s="132">
        <f t="shared" si="154"/>
        <v>0</v>
      </c>
      <c r="MTD174" s="132">
        <f t="shared" si="154"/>
        <v>0</v>
      </c>
      <c r="MTE174" s="132">
        <f t="shared" si="154"/>
        <v>0</v>
      </c>
      <c r="MTF174" s="132">
        <f t="shared" si="154"/>
        <v>0</v>
      </c>
      <c r="MTG174" s="132">
        <f t="shared" si="154"/>
        <v>0</v>
      </c>
      <c r="MTH174" s="132">
        <f t="shared" si="154"/>
        <v>0</v>
      </c>
      <c r="MTI174" s="132">
        <f t="shared" si="154"/>
        <v>0</v>
      </c>
      <c r="MTJ174" s="132">
        <f t="shared" si="154"/>
        <v>0</v>
      </c>
      <c r="MTK174" s="132">
        <f t="shared" si="154"/>
        <v>0</v>
      </c>
      <c r="MTL174" s="132">
        <f t="shared" si="154"/>
        <v>0</v>
      </c>
      <c r="MTM174" s="132">
        <f t="shared" si="154"/>
        <v>0</v>
      </c>
      <c r="MTN174" s="132">
        <f t="shared" si="154"/>
        <v>0</v>
      </c>
      <c r="MTO174" s="132">
        <f t="shared" si="154"/>
        <v>0</v>
      </c>
      <c r="MTP174" s="132">
        <f t="shared" si="154"/>
        <v>0</v>
      </c>
      <c r="MTQ174" s="132">
        <f t="shared" si="154"/>
        <v>0</v>
      </c>
      <c r="MTR174" s="132">
        <f t="shared" si="154"/>
        <v>0</v>
      </c>
      <c r="MTS174" s="132">
        <f t="shared" si="154"/>
        <v>0</v>
      </c>
      <c r="MTT174" s="132">
        <f t="shared" si="154"/>
        <v>0</v>
      </c>
      <c r="MTU174" s="132">
        <f t="shared" si="154"/>
        <v>0</v>
      </c>
      <c r="MTV174" s="132">
        <f t="shared" si="154"/>
        <v>0</v>
      </c>
      <c r="MTW174" s="132">
        <f t="shared" si="154"/>
        <v>0</v>
      </c>
      <c r="MTX174" s="132">
        <f t="shared" si="154"/>
        <v>0</v>
      </c>
      <c r="MTY174" s="132">
        <f t="shared" si="154"/>
        <v>0</v>
      </c>
      <c r="MTZ174" s="132">
        <f t="shared" si="154"/>
        <v>0</v>
      </c>
      <c r="MUA174" s="132">
        <f t="shared" si="154"/>
        <v>0</v>
      </c>
      <c r="MUB174" s="132">
        <f t="shared" si="154"/>
        <v>0</v>
      </c>
      <c r="MUC174" s="132">
        <f t="shared" si="154"/>
        <v>0</v>
      </c>
      <c r="MUD174" s="132">
        <f t="shared" si="154"/>
        <v>0</v>
      </c>
      <c r="MUE174" s="132">
        <f t="shared" si="154"/>
        <v>0</v>
      </c>
      <c r="MUF174" s="132">
        <f t="shared" si="154"/>
        <v>0</v>
      </c>
      <c r="MUG174" s="132">
        <f t="shared" si="154"/>
        <v>0</v>
      </c>
      <c r="MUH174" s="132">
        <f t="shared" si="154"/>
        <v>0</v>
      </c>
      <c r="MUI174" s="132">
        <f t="shared" si="154"/>
        <v>0</v>
      </c>
      <c r="MUJ174" s="132">
        <f t="shared" si="154"/>
        <v>0</v>
      </c>
      <c r="MUK174" s="132">
        <f t="shared" si="154"/>
        <v>0</v>
      </c>
      <c r="MUL174" s="132">
        <f t="shared" si="154"/>
        <v>0</v>
      </c>
      <c r="MUM174" s="132">
        <f t="shared" si="154"/>
        <v>0</v>
      </c>
      <c r="MUN174" s="132">
        <f t="shared" si="154"/>
        <v>0</v>
      </c>
      <c r="MUO174" s="132">
        <f t="shared" si="154"/>
        <v>0</v>
      </c>
      <c r="MUP174" s="132">
        <f t="shared" si="154"/>
        <v>0</v>
      </c>
      <c r="MUQ174" s="132">
        <f t="shared" si="154"/>
        <v>0</v>
      </c>
      <c r="MUR174" s="132">
        <f t="shared" si="154"/>
        <v>0</v>
      </c>
      <c r="MUS174" s="132">
        <f t="shared" si="154"/>
        <v>0</v>
      </c>
      <c r="MUT174" s="132">
        <f t="shared" si="154"/>
        <v>0</v>
      </c>
      <c r="MUU174" s="132">
        <f t="shared" si="154"/>
        <v>0</v>
      </c>
      <c r="MUV174" s="132">
        <f t="shared" si="154"/>
        <v>0</v>
      </c>
      <c r="MUW174" s="132">
        <f t="shared" si="154"/>
        <v>0</v>
      </c>
      <c r="MUX174" s="132">
        <f t="shared" si="154"/>
        <v>0</v>
      </c>
      <c r="MUY174" s="132">
        <f t="shared" si="154"/>
        <v>0</v>
      </c>
      <c r="MUZ174" s="132">
        <f t="shared" si="154"/>
        <v>0</v>
      </c>
      <c r="MVA174" s="132">
        <f t="shared" si="154"/>
        <v>0</v>
      </c>
      <c r="MVB174" s="132">
        <f t="shared" si="154"/>
        <v>0</v>
      </c>
      <c r="MVC174" s="132">
        <f t="shared" si="154"/>
        <v>0</v>
      </c>
      <c r="MVD174" s="132">
        <f t="shared" si="154"/>
        <v>0</v>
      </c>
      <c r="MVE174" s="132">
        <f t="shared" si="154"/>
        <v>0</v>
      </c>
      <c r="MVF174" s="132">
        <f t="shared" si="154"/>
        <v>0</v>
      </c>
      <c r="MVG174" s="132">
        <f t="shared" si="154"/>
        <v>0</v>
      </c>
      <c r="MVH174" s="132">
        <f t="shared" si="154"/>
        <v>0</v>
      </c>
      <c r="MVI174" s="132">
        <f t="shared" si="154"/>
        <v>0</v>
      </c>
      <c r="MVJ174" s="132">
        <f t="shared" ref="MVJ174:MXU174" si="155">SUBTOTAL(9,MVJ64:MVJ65)</f>
        <v>0</v>
      </c>
      <c r="MVK174" s="132">
        <f t="shared" si="155"/>
        <v>0</v>
      </c>
      <c r="MVL174" s="132">
        <f t="shared" si="155"/>
        <v>0</v>
      </c>
      <c r="MVM174" s="132">
        <f t="shared" si="155"/>
        <v>0</v>
      </c>
      <c r="MVN174" s="132">
        <f t="shared" si="155"/>
        <v>0</v>
      </c>
      <c r="MVO174" s="132">
        <f t="shared" si="155"/>
        <v>0</v>
      </c>
      <c r="MVP174" s="132">
        <f t="shared" si="155"/>
        <v>0</v>
      </c>
      <c r="MVQ174" s="132">
        <f t="shared" si="155"/>
        <v>0</v>
      </c>
      <c r="MVR174" s="132">
        <f t="shared" si="155"/>
        <v>0</v>
      </c>
      <c r="MVS174" s="132">
        <f t="shared" si="155"/>
        <v>0</v>
      </c>
      <c r="MVT174" s="132">
        <f t="shared" si="155"/>
        <v>0</v>
      </c>
      <c r="MVU174" s="132">
        <f t="shared" si="155"/>
        <v>0</v>
      </c>
      <c r="MVV174" s="132">
        <f t="shared" si="155"/>
        <v>0</v>
      </c>
      <c r="MVW174" s="132">
        <f t="shared" si="155"/>
        <v>0</v>
      </c>
      <c r="MVX174" s="132">
        <f t="shared" si="155"/>
        <v>0</v>
      </c>
      <c r="MVY174" s="132">
        <f t="shared" si="155"/>
        <v>0</v>
      </c>
      <c r="MVZ174" s="132">
        <f t="shared" si="155"/>
        <v>0</v>
      </c>
      <c r="MWA174" s="132">
        <f t="shared" si="155"/>
        <v>0</v>
      </c>
      <c r="MWB174" s="132">
        <f t="shared" si="155"/>
        <v>0</v>
      </c>
      <c r="MWC174" s="132">
        <f t="shared" si="155"/>
        <v>0</v>
      </c>
      <c r="MWD174" s="132">
        <f t="shared" si="155"/>
        <v>0</v>
      </c>
      <c r="MWE174" s="132">
        <f t="shared" si="155"/>
        <v>0</v>
      </c>
      <c r="MWF174" s="132">
        <f t="shared" si="155"/>
        <v>0</v>
      </c>
      <c r="MWG174" s="132">
        <f t="shared" si="155"/>
        <v>0</v>
      </c>
      <c r="MWH174" s="132">
        <f t="shared" si="155"/>
        <v>0</v>
      </c>
      <c r="MWI174" s="132">
        <f t="shared" si="155"/>
        <v>0</v>
      </c>
      <c r="MWJ174" s="132">
        <f t="shared" si="155"/>
        <v>0</v>
      </c>
      <c r="MWK174" s="132">
        <f t="shared" si="155"/>
        <v>0</v>
      </c>
      <c r="MWL174" s="132">
        <f t="shared" si="155"/>
        <v>0</v>
      </c>
      <c r="MWM174" s="132">
        <f t="shared" si="155"/>
        <v>0</v>
      </c>
      <c r="MWN174" s="132">
        <f t="shared" si="155"/>
        <v>0</v>
      </c>
      <c r="MWO174" s="132">
        <f t="shared" si="155"/>
        <v>0</v>
      </c>
      <c r="MWP174" s="132">
        <f t="shared" si="155"/>
        <v>0</v>
      </c>
      <c r="MWQ174" s="132">
        <f t="shared" si="155"/>
        <v>0</v>
      </c>
      <c r="MWR174" s="132">
        <f t="shared" si="155"/>
        <v>0</v>
      </c>
      <c r="MWS174" s="132">
        <f t="shared" si="155"/>
        <v>0</v>
      </c>
      <c r="MWT174" s="132">
        <f t="shared" si="155"/>
        <v>0</v>
      </c>
      <c r="MWU174" s="132">
        <f t="shared" si="155"/>
        <v>0</v>
      </c>
      <c r="MWV174" s="132">
        <f t="shared" si="155"/>
        <v>0</v>
      </c>
      <c r="MWW174" s="132">
        <f t="shared" si="155"/>
        <v>0</v>
      </c>
      <c r="MWX174" s="132">
        <f t="shared" si="155"/>
        <v>0</v>
      </c>
      <c r="MWY174" s="132">
        <f t="shared" si="155"/>
        <v>0</v>
      </c>
      <c r="MWZ174" s="132">
        <f t="shared" si="155"/>
        <v>0</v>
      </c>
      <c r="MXA174" s="132">
        <f t="shared" si="155"/>
        <v>0</v>
      </c>
      <c r="MXB174" s="132">
        <f t="shared" si="155"/>
        <v>0</v>
      </c>
      <c r="MXC174" s="132">
        <f t="shared" si="155"/>
        <v>0</v>
      </c>
      <c r="MXD174" s="132">
        <f t="shared" si="155"/>
        <v>0</v>
      </c>
      <c r="MXE174" s="132">
        <f t="shared" si="155"/>
        <v>0</v>
      </c>
      <c r="MXF174" s="132">
        <f t="shared" si="155"/>
        <v>0</v>
      </c>
      <c r="MXG174" s="132">
        <f t="shared" si="155"/>
        <v>0</v>
      </c>
      <c r="MXH174" s="132">
        <f t="shared" si="155"/>
        <v>0</v>
      </c>
      <c r="MXI174" s="132">
        <f t="shared" si="155"/>
        <v>0</v>
      </c>
      <c r="MXJ174" s="132">
        <f t="shared" si="155"/>
        <v>0</v>
      </c>
      <c r="MXK174" s="132">
        <f t="shared" si="155"/>
        <v>0</v>
      </c>
      <c r="MXL174" s="132">
        <f t="shared" si="155"/>
        <v>0</v>
      </c>
      <c r="MXM174" s="132">
        <f t="shared" si="155"/>
        <v>0</v>
      </c>
      <c r="MXN174" s="132">
        <f t="shared" si="155"/>
        <v>0</v>
      </c>
      <c r="MXO174" s="132">
        <f t="shared" si="155"/>
        <v>0</v>
      </c>
      <c r="MXP174" s="132">
        <f t="shared" si="155"/>
        <v>0</v>
      </c>
      <c r="MXQ174" s="132">
        <f t="shared" si="155"/>
        <v>0</v>
      </c>
      <c r="MXR174" s="132">
        <f t="shared" si="155"/>
        <v>0</v>
      </c>
      <c r="MXS174" s="132">
        <f t="shared" si="155"/>
        <v>0</v>
      </c>
      <c r="MXT174" s="132">
        <f t="shared" si="155"/>
        <v>0</v>
      </c>
      <c r="MXU174" s="132">
        <f t="shared" si="155"/>
        <v>0</v>
      </c>
      <c r="MXV174" s="132">
        <f t="shared" ref="MXV174:NAG174" si="156">SUBTOTAL(9,MXV64:MXV65)</f>
        <v>0</v>
      </c>
      <c r="MXW174" s="132">
        <f t="shared" si="156"/>
        <v>0</v>
      </c>
      <c r="MXX174" s="132">
        <f t="shared" si="156"/>
        <v>0</v>
      </c>
      <c r="MXY174" s="132">
        <f t="shared" si="156"/>
        <v>0</v>
      </c>
      <c r="MXZ174" s="132">
        <f t="shared" si="156"/>
        <v>0</v>
      </c>
      <c r="MYA174" s="132">
        <f t="shared" si="156"/>
        <v>0</v>
      </c>
      <c r="MYB174" s="132">
        <f t="shared" si="156"/>
        <v>0</v>
      </c>
      <c r="MYC174" s="132">
        <f t="shared" si="156"/>
        <v>0</v>
      </c>
      <c r="MYD174" s="132">
        <f t="shared" si="156"/>
        <v>0</v>
      </c>
      <c r="MYE174" s="132">
        <f t="shared" si="156"/>
        <v>0</v>
      </c>
      <c r="MYF174" s="132">
        <f t="shared" si="156"/>
        <v>0</v>
      </c>
      <c r="MYG174" s="132">
        <f t="shared" si="156"/>
        <v>0</v>
      </c>
      <c r="MYH174" s="132">
        <f t="shared" si="156"/>
        <v>0</v>
      </c>
      <c r="MYI174" s="132">
        <f t="shared" si="156"/>
        <v>0</v>
      </c>
      <c r="MYJ174" s="132">
        <f t="shared" si="156"/>
        <v>0</v>
      </c>
      <c r="MYK174" s="132">
        <f t="shared" si="156"/>
        <v>0</v>
      </c>
      <c r="MYL174" s="132">
        <f t="shared" si="156"/>
        <v>0</v>
      </c>
      <c r="MYM174" s="132">
        <f t="shared" si="156"/>
        <v>0</v>
      </c>
      <c r="MYN174" s="132">
        <f t="shared" si="156"/>
        <v>0</v>
      </c>
      <c r="MYO174" s="132">
        <f t="shared" si="156"/>
        <v>0</v>
      </c>
      <c r="MYP174" s="132">
        <f t="shared" si="156"/>
        <v>0</v>
      </c>
      <c r="MYQ174" s="132">
        <f t="shared" si="156"/>
        <v>0</v>
      </c>
      <c r="MYR174" s="132">
        <f t="shared" si="156"/>
        <v>0</v>
      </c>
      <c r="MYS174" s="132">
        <f t="shared" si="156"/>
        <v>0</v>
      </c>
      <c r="MYT174" s="132">
        <f t="shared" si="156"/>
        <v>0</v>
      </c>
      <c r="MYU174" s="132">
        <f t="shared" si="156"/>
        <v>0</v>
      </c>
      <c r="MYV174" s="132">
        <f t="shared" si="156"/>
        <v>0</v>
      </c>
      <c r="MYW174" s="132">
        <f t="shared" si="156"/>
        <v>0</v>
      </c>
      <c r="MYX174" s="132">
        <f t="shared" si="156"/>
        <v>0</v>
      </c>
      <c r="MYY174" s="132">
        <f t="shared" si="156"/>
        <v>0</v>
      </c>
      <c r="MYZ174" s="132">
        <f t="shared" si="156"/>
        <v>0</v>
      </c>
      <c r="MZA174" s="132">
        <f t="shared" si="156"/>
        <v>0</v>
      </c>
      <c r="MZB174" s="132">
        <f t="shared" si="156"/>
        <v>0</v>
      </c>
      <c r="MZC174" s="132">
        <f t="shared" si="156"/>
        <v>0</v>
      </c>
      <c r="MZD174" s="132">
        <f t="shared" si="156"/>
        <v>0</v>
      </c>
      <c r="MZE174" s="132">
        <f t="shared" si="156"/>
        <v>0</v>
      </c>
      <c r="MZF174" s="132">
        <f t="shared" si="156"/>
        <v>0</v>
      </c>
      <c r="MZG174" s="132">
        <f t="shared" si="156"/>
        <v>0</v>
      </c>
      <c r="MZH174" s="132">
        <f t="shared" si="156"/>
        <v>0</v>
      </c>
      <c r="MZI174" s="132">
        <f t="shared" si="156"/>
        <v>0</v>
      </c>
      <c r="MZJ174" s="132">
        <f t="shared" si="156"/>
        <v>0</v>
      </c>
      <c r="MZK174" s="132">
        <f t="shared" si="156"/>
        <v>0</v>
      </c>
      <c r="MZL174" s="132">
        <f t="shared" si="156"/>
        <v>0</v>
      </c>
      <c r="MZM174" s="132">
        <f t="shared" si="156"/>
        <v>0</v>
      </c>
      <c r="MZN174" s="132">
        <f t="shared" si="156"/>
        <v>0</v>
      </c>
      <c r="MZO174" s="132">
        <f t="shared" si="156"/>
        <v>0</v>
      </c>
      <c r="MZP174" s="132">
        <f t="shared" si="156"/>
        <v>0</v>
      </c>
      <c r="MZQ174" s="132">
        <f t="shared" si="156"/>
        <v>0</v>
      </c>
      <c r="MZR174" s="132">
        <f t="shared" si="156"/>
        <v>0</v>
      </c>
      <c r="MZS174" s="132">
        <f t="shared" si="156"/>
        <v>0</v>
      </c>
      <c r="MZT174" s="132">
        <f t="shared" si="156"/>
        <v>0</v>
      </c>
      <c r="MZU174" s="132">
        <f t="shared" si="156"/>
        <v>0</v>
      </c>
      <c r="MZV174" s="132">
        <f t="shared" si="156"/>
        <v>0</v>
      </c>
      <c r="MZW174" s="132">
        <f t="shared" si="156"/>
        <v>0</v>
      </c>
      <c r="MZX174" s="132">
        <f t="shared" si="156"/>
        <v>0</v>
      </c>
      <c r="MZY174" s="132">
        <f t="shared" si="156"/>
        <v>0</v>
      </c>
      <c r="MZZ174" s="132">
        <f t="shared" si="156"/>
        <v>0</v>
      </c>
      <c r="NAA174" s="132">
        <f t="shared" si="156"/>
        <v>0</v>
      </c>
      <c r="NAB174" s="132">
        <f t="shared" si="156"/>
        <v>0</v>
      </c>
      <c r="NAC174" s="132">
        <f t="shared" si="156"/>
        <v>0</v>
      </c>
      <c r="NAD174" s="132">
        <f t="shared" si="156"/>
        <v>0</v>
      </c>
      <c r="NAE174" s="132">
        <f t="shared" si="156"/>
        <v>0</v>
      </c>
      <c r="NAF174" s="132">
        <f t="shared" si="156"/>
        <v>0</v>
      </c>
      <c r="NAG174" s="132">
        <f t="shared" si="156"/>
        <v>0</v>
      </c>
      <c r="NAH174" s="132">
        <f t="shared" ref="NAH174:NCS174" si="157">SUBTOTAL(9,NAH64:NAH65)</f>
        <v>0</v>
      </c>
      <c r="NAI174" s="132">
        <f t="shared" si="157"/>
        <v>0</v>
      </c>
      <c r="NAJ174" s="132">
        <f t="shared" si="157"/>
        <v>0</v>
      </c>
      <c r="NAK174" s="132">
        <f t="shared" si="157"/>
        <v>0</v>
      </c>
      <c r="NAL174" s="132">
        <f t="shared" si="157"/>
        <v>0</v>
      </c>
      <c r="NAM174" s="132">
        <f t="shared" si="157"/>
        <v>0</v>
      </c>
      <c r="NAN174" s="132">
        <f t="shared" si="157"/>
        <v>0</v>
      </c>
      <c r="NAO174" s="132">
        <f t="shared" si="157"/>
        <v>0</v>
      </c>
      <c r="NAP174" s="132">
        <f t="shared" si="157"/>
        <v>0</v>
      </c>
      <c r="NAQ174" s="132">
        <f t="shared" si="157"/>
        <v>0</v>
      </c>
      <c r="NAR174" s="132">
        <f t="shared" si="157"/>
        <v>0</v>
      </c>
      <c r="NAS174" s="132">
        <f t="shared" si="157"/>
        <v>0</v>
      </c>
      <c r="NAT174" s="132">
        <f t="shared" si="157"/>
        <v>0</v>
      </c>
      <c r="NAU174" s="132">
        <f t="shared" si="157"/>
        <v>0</v>
      </c>
      <c r="NAV174" s="132">
        <f t="shared" si="157"/>
        <v>0</v>
      </c>
      <c r="NAW174" s="132">
        <f t="shared" si="157"/>
        <v>0</v>
      </c>
      <c r="NAX174" s="132">
        <f t="shared" si="157"/>
        <v>0</v>
      </c>
      <c r="NAY174" s="132">
        <f t="shared" si="157"/>
        <v>0</v>
      </c>
      <c r="NAZ174" s="132">
        <f t="shared" si="157"/>
        <v>0</v>
      </c>
      <c r="NBA174" s="132">
        <f t="shared" si="157"/>
        <v>0</v>
      </c>
      <c r="NBB174" s="132">
        <f t="shared" si="157"/>
        <v>0</v>
      </c>
      <c r="NBC174" s="132">
        <f t="shared" si="157"/>
        <v>0</v>
      </c>
      <c r="NBD174" s="132">
        <f t="shared" si="157"/>
        <v>0</v>
      </c>
      <c r="NBE174" s="132">
        <f t="shared" si="157"/>
        <v>0</v>
      </c>
      <c r="NBF174" s="132">
        <f t="shared" si="157"/>
        <v>0</v>
      </c>
      <c r="NBG174" s="132">
        <f t="shared" si="157"/>
        <v>0</v>
      </c>
      <c r="NBH174" s="132">
        <f t="shared" si="157"/>
        <v>0</v>
      </c>
      <c r="NBI174" s="132">
        <f t="shared" si="157"/>
        <v>0</v>
      </c>
      <c r="NBJ174" s="132">
        <f t="shared" si="157"/>
        <v>0</v>
      </c>
      <c r="NBK174" s="132">
        <f t="shared" si="157"/>
        <v>0</v>
      </c>
      <c r="NBL174" s="132">
        <f t="shared" si="157"/>
        <v>0</v>
      </c>
      <c r="NBM174" s="132">
        <f t="shared" si="157"/>
        <v>0</v>
      </c>
      <c r="NBN174" s="132">
        <f t="shared" si="157"/>
        <v>0</v>
      </c>
      <c r="NBO174" s="132">
        <f t="shared" si="157"/>
        <v>0</v>
      </c>
      <c r="NBP174" s="132">
        <f t="shared" si="157"/>
        <v>0</v>
      </c>
      <c r="NBQ174" s="132">
        <f t="shared" si="157"/>
        <v>0</v>
      </c>
      <c r="NBR174" s="132">
        <f t="shared" si="157"/>
        <v>0</v>
      </c>
      <c r="NBS174" s="132">
        <f t="shared" si="157"/>
        <v>0</v>
      </c>
      <c r="NBT174" s="132">
        <f t="shared" si="157"/>
        <v>0</v>
      </c>
      <c r="NBU174" s="132">
        <f t="shared" si="157"/>
        <v>0</v>
      </c>
      <c r="NBV174" s="132">
        <f t="shared" si="157"/>
        <v>0</v>
      </c>
      <c r="NBW174" s="132">
        <f t="shared" si="157"/>
        <v>0</v>
      </c>
      <c r="NBX174" s="132">
        <f t="shared" si="157"/>
        <v>0</v>
      </c>
      <c r="NBY174" s="132">
        <f t="shared" si="157"/>
        <v>0</v>
      </c>
      <c r="NBZ174" s="132">
        <f t="shared" si="157"/>
        <v>0</v>
      </c>
      <c r="NCA174" s="132">
        <f t="shared" si="157"/>
        <v>0</v>
      </c>
      <c r="NCB174" s="132">
        <f t="shared" si="157"/>
        <v>0</v>
      </c>
      <c r="NCC174" s="132">
        <f t="shared" si="157"/>
        <v>0</v>
      </c>
      <c r="NCD174" s="132">
        <f t="shared" si="157"/>
        <v>0</v>
      </c>
      <c r="NCE174" s="132">
        <f t="shared" si="157"/>
        <v>0</v>
      </c>
      <c r="NCF174" s="132">
        <f t="shared" si="157"/>
        <v>0</v>
      </c>
      <c r="NCG174" s="132">
        <f t="shared" si="157"/>
        <v>0</v>
      </c>
      <c r="NCH174" s="132">
        <f t="shared" si="157"/>
        <v>0</v>
      </c>
      <c r="NCI174" s="132">
        <f t="shared" si="157"/>
        <v>0</v>
      </c>
      <c r="NCJ174" s="132">
        <f t="shared" si="157"/>
        <v>0</v>
      </c>
      <c r="NCK174" s="132">
        <f t="shared" si="157"/>
        <v>0</v>
      </c>
      <c r="NCL174" s="132">
        <f t="shared" si="157"/>
        <v>0</v>
      </c>
      <c r="NCM174" s="132">
        <f t="shared" si="157"/>
        <v>0</v>
      </c>
      <c r="NCN174" s="132">
        <f t="shared" si="157"/>
        <v>0</v>
      </c>
      <c r="NCO174" s="132">
        <f t="shared" si="157"/>
        <v>0</v>
      </c>
      <c r="NCP174" s="132">
        <f t="shared" si="157"/>
        <v>0</v>
      </c>
      <c r="NCQ174" s="132">
        <f t="shared" si="157"/>
        <v>0</v>
      </c>
      <c r="NCR174" s="132">
        <f t="shared" si="157"/>
        <v>0</v>
      </c>
      <c r="NCS174" s="132">
        <f t="shared" si="157"/>
        <v>0</v>
      </c>
      <c r="NCT174" s="132">
        <f t="shared" ref="NCT174:NFE174" si="158">SUBTOTAL(9,NCT64:NCT65)</f>
        <v>0</v>
      </c>
      <c r="NCU174" s="132">
        <f t="shared" si="158"/>
        <v>0</v>
      </c>
      <c r="NCV174" s="132">
        <f t="shared" si="158"/>
        <v>0</v>
      </c>
      <c r="NCW174" s="132">
        <f t="shared" si="158"/>
        <v>0</v>
      </c>
      <c r="NCX174" s="132">
        <f t="shared" si="158"/>
        <v>0</v>
      </c>
      <c r="NCY174" s="132">
        <f t="shared" si="158"/>
        <v>0</v>
      </c>
      <c r="NCZ174" s="132">
        <f t="shared" si="158"/>
        <v>0</v>
      </c>
      <c r="NDA174" s="132">
        <f t="shared" si="158"/>
        <v>0</v>
      </c>
      <c r="NDB174" s="132">
        <f t="shared" si="158"/>
        <v>0</v>
      </c>
      <c r="NDC174" s="132">
        <f t="shared" si="158"/>
        <v>0</v>
      </c>
      <c r="NDD174" s="132">
        <f t="shared" si="158"/>
        <v>0</v>
      </c>
      <c r="NDE174" s="132">
        <f t="shared" si="158"/>
        <v>0</v>
      </c>
      <c r="NDF174" s="132">
        <f t="shared" si="158"/>
        <v>0</v>
      </c>
      <c r="NDG174" s="132">
        <f t="shared" si="158"/>
        <v>0</v>
      </c>
      <c r="NDH174" s="132">
        <f t="shared" si="158"/>
        <v>0</v>
      </c>
      <c r="NDI174" s="132">
        <f t="shared" si="158"/>
        <v>0</v>
      </c>
      <c r="NDJ174" s="132">
        <f t="shared" si="158"/>
        <v>0</v>
      </c>
      <c r="NDK174" s="132">
        <f t="shared" si="158"/>
        <v>0</v>
      </c>
      <c r="NDL174" s="132">
        <f t="shared" si="158"/>
        <v>0</v>
      </c>
      <c r="NDM174" s="132">
        <f t="shared" si="158"/>
        <v>0</v>
      </c>
      <c r="NDN174" s="132">
        <f t="shared" si="158"/>
        <v>0</v>
      </c>
      <c r="NDO174" s="132">
        <f t="shared" si="158"/>
        <v>0</v>
      </c>
      <c r="NDP174" s="132">
        <f t="shared" si="158"/>
        <v>0</v>
      </c>
      <c r="NDQ174" s="132">
        <f t="shared" si="158"/>
        <v>0</v>
      </c>
      <c r="NDR174" s="132">
        <f t="shared" si="158"/>
        <v>0</v>
      </c>
      <c r="NDS174" s="132">
        <f t="shared" si="158"/>
        <v>0</v>
      </c>
      <c r="NDT174" s="132">
        <f t="shared" si="158"/>
        <v>0</v>
      </c>
      <c r="NDU174" s="132">
        <f t="shared" si="158"/>
        <v>0</v>
      </c>
      <c r="NDV174" s="132">
        <f t="shared" si="158"/>
        <v>0</v>
      </c>
      <c r="NDW174" s="132">
        <f t="shared" si="158"/>
        <v>0</v>
      </c>
      <c r="NDX174" s="132">
        <f t="shared" si="158"/>
        <v>0</v>
      </c>
      <c r="NDY174" s="132">
        <f t="shared" si="158"/>
        <v>0</v>
      </c>
      <c r="NDZ174" s="132">
        <f t="shared" si="158"/>
        <v>0</v>
      </c>
      <c r="NEA174" s="132">
        <f t="shared" si="158"/>
        <v>0</v>
      </c>
      <c r="NEB174" s="132">
        <f t="shared" si="158"/>
        <v>0</v>
      </c>
      <c r="NEC174" s="132">
        <f t="shared" si="158"/>
        <v>0</v>
      </c>
      <c r="NED174" s="132">
        <f t="shared" si="158"/>
        <v>0</v>
      </c>
      <c r="NEE174" s="132">
        <f t="shared" si="158"/>
        <v>0</v>
      </c>
      <c r="NEF174" s="132">
        <f t="shared" si="158"/>
        <v>0</v>
      </c>
      <c r="NEG174" s="132">
        <f t="shared" si="158"/>
        <v>0</v>
      </c>
      <c r="NEH174" s="132">
        <f t="shared" si="158"/>
        <v>0</v>
      </c>
      <c r="NEI174" s="132">
        <f t="shared" si="158"/>
        <v>0</v>
      </c>
      <c r="NEJ174" s="132">
        <f t="shared" si="158"/>
        <v>0</v>
      </c>
      <c r="NEK174" s="132">
        <f t="shared" si="158"/>
        <v>0</v>
      </c>
      <c r="NEL174" s="132">
        <f t="shared" si="158"/>
        <v>0</v>
      </c>
      <c r="NEM174" s="132">
        <f t="shared" si="158"/>
        <v>0</v>
      </c>
      <c r="NEN174" s="132">
        <f t="shared" si="158"/>
        <v>0</v>
      </c>
      <c r="NEO174" s="132">
        <f t="shared" si="158"/>
        <v>0</v>
      </c>
      <c r="NEP174" s="132">
        <f t="shared" si="158"/>
        <v>0</v>
      </c>
      <c r="NEQ174" s="132">
        <f t="shared" si="158"/>
        <v>0</v>
      </c>
      <c r="NER174" s="132">
        <f t="shared" si="158"/>
        <v>0</v>
      </c>
      <c r="NES174" s="132">
        <f t="shared" si="158"/>
        <v>0</v>
      </c>
      <c r="NET174" s="132">
        <f t="shared" si="158"/>
        <v>0</v>
      </c>
      <c r="NEU174" s="132">
        <f t="shared" si="158"/>
        <v>0</v>
      </c>
      <c r="NEV174" s="132">
        <f t="shared" si="158"/>
        <v>0</v>
      </c>
      <c r="NEW174" s="132">
        <f t="shared" si="158"/>
        <v>0</v>
      </c>
      <c r="NEX174" s="132">
        <f t="shared" si="158"/>
        <v>0</v>
      </c>
      <c r="NEY174" s="132">
        <f t="shared" si="158"/>
        <v>0</v>
      </c>
      <c r="NEZ174" s="132">
        <f t="shared" si="158"/>
        <v>0</v>
      </c>
      <c r="NFA174" s="132">
        <f t="shared" si="158"/>
        <v>0</v>
      </c>
      <c r="NFB174" s="132">
        <f t="shared" si="158"/>
        <v>0</v>
      </c>
      <c r="NFC174" s="132">
        <f t="shared" si="158"/>
        <v>0</v>
      </c>
      <c r="NFD174" s="132">
        <f t="shared" si="158"/>
        <v>0</v>
      </c>
      <c r="NFE174" s="132">
        <f t="shared" si="158"/>
        <v>0</v>
      </c>
      <c r="NFF174" s="132">
        <f t="shared" ref="NFF174:NHQ174" si="159">SUBTOTAL(9,NFF64:NFF65)</f>
        <v>0</v>
      </c>
      <c r="NFG174" s="132">
        <f t="shared" si="159"/>
        <v>0</v>
      </c>
      <c r="NFH174" s="132">
        <f t="shared" si="159"/>
        <v>0</v>
      </c>
      <c r="NFI174" s="132">
        <f t="shared" si="159"/>
        <v>0</v>
      </c>
      <c r="NFJ174" s="132">
        <f t="shared" si="159"/>
        <v>0</v>
      </c>
      <c r="NFK174" s="132">
        <f t="shared" si="159"/>
        <v>0</v>
      </c>
      <c r="NFL174" s="132">
        <f t="shared" si="159"/>
        <v>0</v>
      </c>
      <c r="NFM174" s="132">
        <f t="shared" si="159"/>
        <v>0</v>
      </c>
      <c r="NFN174" s="132">
        <f t="shared" si="159"/>
        <v>0</v>
      </c>
      <c r="NFO174" s="132">
        <f t="shared" si="159"/>
        <v>0</v>
      </c>
      <c r="NFP174" s="132">
        <f t="shared" si="159"/>
        <v>0</v>
      </c>
      <c r="NFQ174" s="132">
        <f t="shared" si="159"/>
        <v>0</v>
      </c>
      <c r="NFR174" s="132">
        <f t="shared" si="159"/>
        <v>0</v>
      </c>
      <c r="NFS174" s="132">
        <f t="shared" si="159"/>
        <v>0</v>
      </c>
      <c r="NFT174" s="132">
        <f t="shared" si="159"/>
        <v>0</v>
      </c>
      <c r="NFU174" s="132">
        <f t="shared" si="159"/>
        <v>0</v>
      </c>
      <c r="NFV174" s="132">
        <f t="shared" si="159"/>
        <v>0</v>
      </c>
      <c r="NFW174" s="132">
        <f t="shared" si="159"/>
        <v>0</v>
      </c>
      <c r="NFX174" s="132">
        <f t="shared" si="159"/>
        <v>0</v>
      </c>
      <c r="NFY174" s="132">
        <f t="shared" si="159"/>
        <v>0</v>
      </c>
      <c r="NFZ174" s="132">
        <f t="shared" si="159"/>
        <v>0</v>
      </c>
      <c r="NGA174" s="132">
        <f t="shared" si="159"/>
        <v>0</v>
      </c>
      <c r="NGB174" s="132">
        <f t="shared" si="159"/>
        <v>0</v>
      </c>
      <c r="NGC174" s="132">
        <f t="shared" si="159"/>
        <v>0</v>
      </c>
      <c r="NGD174" s="132">
        <f t="shared" si="159"/>
        <v>0</v>
      </c>
      <c r="NGE174" s="132">
        <f t="shared" si="159"/>
        <v>0</v>
      </c>
      <c r="NGF174" s="132">
        <f t="shared" si="159"/>
        <v>0</v>
      </c>
      <c r="NGG174" s="132">
        <f t="shared" si="159"/>
        <v>0</v>
      </c>
      <c r="NGH174" s="132">
        <f t="shared" si="159"/>
        <v>0</v>
      </c>
      <c r="NGI174" s="132">
        <f t="shared" si="159"/>
        <v>0</v>
      </c>
      <c r="NGJ174" s="132">
        <f t="shared" si="159"/>
        <v>0</v>
      </c>
      <c r="NGK174" s="132">
        <f t="shared" si="159"/>
        <v>0</v>
      </c>
      <c r="NGL174" s="132">
        <f t="shared" si="159"/>
        <v>0</v>
      </c>
      <c r="NGM174" s="132">
        <f t="shared" si="159"/>
        <v>0</v>
      </c>
      <c r="NGN174" s="132">
        <f t="shared" si="159"/>
        <v>0</v>
      </c>
      <c r="NGO174" s="132">
        <f t="shared" si="159"/>
        <v>0</v>
      </c>
      <c r="NGP174" s="132">
        <f t="shared" si="159"/>
        <v>0</v>
      </c>
      <c r="NGQ174" s="132">
        <f t="shared" si="159"/>
        <v>0</v>
      </c>
      <c r="NGR174" s="132">
        <f t="shared" si="159"/>
        <v>0</v>
      </c>
      <c r="NGS174" s="132">
        <f t="shared" si="159"/>
        <v>0</v>
      </c>
      <c r="NGT174" s="132">
        <f t="shared" si="159"/>
        <v>0</v>
      </c>
      <c r="NGU174" s="132">
        <f t="shared" si="159"/>
        <v>0</v>
      </c>
      <c r="NGV174" s="132">
        <f t="shared" si="159"/>
        <v>0</v>
      </c>
      <c r="NGW174" s="132">
        <f t="shared" si="159"/>
        <v>0</v>
      </c>
      <c r="NGX174" s="132">
        <f t="shared" si="159"/>
        <v>0</v>
      </c>
      <c r="NGY174" s="132">
        <f t="shared" si="159"/>
        <v>0</v>
      </c>
      <c r="NGZ174" s="132">
        <f t="shared" si="159"/>
        <v>0</v>
      </c>
      <c r="NHA174" s="132">
        <f t="shared" si="159"/>
        <v>0</v>
      </c>
      <c r="NHB174" s="132">
        <f t="shared" si="159"/>
        <v>0</v>
      </c>
      <c r="NHC174" s="132">
        <f t="shared" si="159"/>
        <v>0</v>
      </c>
      <c r="NHD174" s="132">
        <f t="shared" si="159"/>
        <v>0</v>
      </c>
      <c r="NHE174" s="132">
        <f t="shared" si="159"/>
        <v>0</v>
      </c>
      <c r="NHF174" s="132">
        <f t="shared" si="159"/>
        <v>0</v>
      </c>
      <c r="NHG174" s="132">
        <f t="shared" si="159"/>
        <v>0</v>
      </c>
      <c r="NHH174" s="132">
        <f t="shared" si="159"/>
        <v>0</v>
      </c>
      <c r="NHI174" s="132">
        <f t="shared" si="159"/>
        <v>0</v>
      </c>
      <c r="NHJ174" s="132">
        <f t="shared" si="159"/>
        <v>0</v>
      </c>
      <c r="NHK174" s="132">
        <f t="shared" si="159"/>
        <v>0</v>
      </c>
      <c r="NHL174" s="132">
        <f t="shared" si="159"/>
        <v>0</v>
      </c>
      <c r="NHM174" s="132">
        <f t="shared" si="159"/>
        <v>0</v>
      </c>
      <c r="NHN174" s="132">
        <f t="shared" si="159"/>
        <v>0</v>
      </c>
      <c r="NHO174" s="132">
        <f t="shared" si="159"/>
        <v>0</v>
      </c>
      <c r="NHP174" s="132">
        <f t="shared" si="159"/>
        <v>0</v>
      </c>
      <c r="NHQ174" s="132">
        <f t="shared" si="159"/>
        <v>0</v>
      </c>
      <c r="NHR174" s="132">
        <f t="shared" ref="NHR174:NKC174" si="160">SUBTOTAL(9,NHR64:NHR65)</f>
        <v>0</v>
      </c>
      <c r="NHS174" s="132">
        <f t="shared" si="160"/>
        <v>0</v>
      </c>
      <c r="NHT174" s="132">
        <f t="shared" si="160"/>
        <v>0</v>
      </c>
      <c r="NHU174" s="132">
        <f t="shared" si="160"/>
        <v>0</v>
      </c>
      <c r="NHV174" s="132">
        <f t="shared" si="160"/>
        <v>0</v>
      </c>
      <c r="NHW174" s="132">
        <f t="shared" si="160"/>
        <v>0</v>
      </c>
      <c r="NHX174" s="132">
        <f t="shared" si="160"/>
        <v>0</v>
      </c>
      <c r="NHY174" s="132">
        <f t="shared" si="160"/>
        <v>0</v>
      </c>
      <c r="NHZ174" s="132">
        <f t="shared" si="160"/>
        <v>0</v>
      </c>
      <c r="NIA174" s="132">
        <f t="shared" si="160"/>
        <v>0</v>
      </c>
      <c r="NIB174" s="132">
        <f t="shared" si="160"/>
        <v>0</v>
      </c>
      <c r="NIC174" s="132">
        <f t="shared" si="160"/>
        <v>0</v>
      </c>
      <c r="NID174" s="132">
        <f t="shared" si="160"/>
        <v>0</v>
      </c>
      <c r="NIE174" s="132">
        <f t="shared" si="160"/>
        <v>0</v>
      </c>
      <c r="NIF174" s="132">
        <f t="shared" si="160"/>
        <v>0</v>
      </c>
      <c r="NIG174" s="132">
        <f t="shared" si="160"/>
        <v>0</v>
      </c>
      <c r="NIH174" s="132">
        <f t="shared" si="160"/>
        <v>0</v>
      </c>
      <c r="NII174" s="132">
        <f t="shared" si="160"/>
        <v>0</v>
      </c>
      <c r="NIJ174" s="132">
        <f t="shared" si="160"/>
        <v>0</v>
      </c>
      <c r="NIK174" s="132">
        <f t="shared" si="160"/>
        <v>0</v>
      </c>
      <c r="NIL174" s="132">
        <f t="shared" si="160"/>
        <v>0</v>
      </c>
      <c r="NIM174" s="132">
        <f t="shared" si="160"/>
        <v>0</v>
      </c>
      <c r="NIN174" s="132">
        <f t="shared" si="160"/>
        <v>0</v>
      </c>
      <c r="NIO174" s="132">
        <f t="shared" si="160"/>
        <v>0</v>
      </c>
      <c r="NIP174" s="132">
        <f t="shared" si="160"/>
        <v>0</v>
      </c>
      <c r="NIQ174" s="132">
        <f t="shared" si="160"/>
        <v>0</v>
      </c>
      <c r="NIR174" s="132">
        <f t="shared" si="160"/>
        <v>0</v>
      </c>
      <c r="NIS174" s="132">
        <f t="shared" si="160"/>
        <v>0</v>
      </c>
      <c r="NIT174" s="132">
        <f t="shared" si="160"/>
        <v>0</v>
      </c>
      <c r="NIU174" s="132">
        <f t="shared" si="160"/>
        <v>0</v>
      </c>
      <c r="NIV174" s="132">
        <f t="shared" si="160"/>
        <v>0</v>
      </c>
      <c r="NIW174" s="132">
        <f t="shared" si="160"/>
        <v>0</v>
      </c>
      <c r="NIX174" s="132">
        <f t="shared" si="160"/>
        <v>0</v>
      </c>
      <c r="NIY174" s="132">
        <f t="shared" si="160"/>
        <v>0</v>
      </c>
      <c r="NIZ174" s="132">
        <f t="shared" si="160"/>
        <v>0</v>
      </c>
      <c r="NJA174" s="132">
        <f t="shared" si="160"/>
        <v>0</v>
      </c>
      <c r="NJB174" s="132">
        <f t="shared" si="160"/>
        <v>0</v>
      </c>
      <c r="NJC174" s="132">
        <f t="shared" si="160"/>
        <v>0</v>
      </c>
      <c r="NJD174" s="132">
        <f t="shared" si="160"/>
        <v>0</v>
      </c>
      <c r="NJE174" s="132">
        <f t="shared" si="160"/>
        <v>0</v>
      </c>
      <c r="NJF174" s="132">
        <f t="shared" si="160"/>
        <v>0</v>
      </c>
      <c r="NJG174" s="132">
        <f t="shared" si="160"/>
        <v>0</v>
      </c>
      <c r="NJH174" s="132">
        <f t="shared" si="160"/>
        <v>0</v>
      </c>
      <c r="NJI174" s="132">
        <f t="shared" si="160"/>
        <v>0</v>
      </c>
      <c r="NJJ174" s="132">
        <f t="shared" si="160"/>
        <v>0</v>
      </c>
      <c r="NJK174" s="132">
        <f t="shared" si="160"/>
        <v>0</v>
      </c>
      <c r="NJL174" s="132">
        <f t="shared" si="160"/>
        <v>0</v>
      </c>
      <c r="NJM174" s="132">
        <f t="shared" si="160"/>
        <v>0</v>
      </c>
      <c r="NJN174" s="132">
        <f t="shared" si="160"/>
        <v>0</v>
      </c>
      <c r="NJO174" s="132">
        <f t="shared" si="160"/>
        <v>0</v>
      </c>
      <c r="NJP174" s="132">
        <f t="shared" si="160"/>
        <v>0</v>
      </c>
      <c r="NJQ174" s="132">
        <f t="shared" si="160"/>
        <v>0</v>
      </c>
      <c r="NJR174" s="132">
        <f t="shared" si="160"/>
        <v>0</v>
      </c>
      <c r="NJS174" s="132">
        <f t="shared" si="160"/>
        <v>0</v>
      </c>
      <c r="NJT174" s="132">
        <f t="shared" si="160"/>
        <v>0</v>
      </c>
      <c r="NJU174" s="132">
        <f t="shared" si="160"/>
        <v>0</v>
      </c>
      <c r="NJV174" s="132">
        <f t="shared" si="160"/>
        <v>0</v>
      </c>
      <c r="NJW174" s="132">
        <f t="shared" si="160"/>
        <v>0</v>
      </c>
      <c r="NJX174" s="132">
        <f t="shared" si="160"/>
        <v>0</v>
      </c>
      <c r="NJY174" s="132">
        <f t="shared" si="160"/>
        <v>0</v>
      </c>
      <c r="NJZ174" s="132">
        <f t="shared" si="160"/>
        <v>0</v>
      </c>
      <c r="NKA174" s="132">
        <f t="shared" si="160"/>
        <v>0</v>
      </c>
      <c r="NKB174" s="132">
        <f t="shared" si="160"/>
        <v>0</v>
      </c>
      <c r="NKC174" s="132">
        <f t="shared" si="160"/>
        <v>0</v>
      </c>
      <c r="NKD174" s="132">
        <f t="shared" ref="NKD174:NMO174" si="161">SUBTOTAL(9,NKD64:NKD65)</f>
        <v>0</v>
      </c>
      <c r="NKE174" s="132">
        <f t="shared" si="161"/>
        <v>0</v>
      </c>
      <c r="NKF174" s="132">
        <f t="shared" si="161"/>
        <v>0</v>
      </c>
      <c r="NKG174" s="132">
        <f t="shared" si="161"/>
        <v>0</v>
      </c>
      <c r="NKH174" s="132">
        <f t="shared" si="161"/>
        <v>0</v>
      </c>
      <c r="NKI174" s="132">
        <f t="shared" si="161"/>
        <v>0</v>
      </c>
      <c r="NKJ174" s="132">
        <f t="shared" si="161"/>
        <v>0</v>
      </c>
      <c r="NKK174" s="132">
        <f t="shared" si="161"/>
        <v>0</v>
      </c>
      <c r="NKL174" s="132">
        <f t="shared" si="161"/>
        <v>0</v>
      </c>
      <c r="NKM174" s="132">
        <f t="shared" si="161"/>
        <v>0</v>
      </c>
      <c r="NKN174" s="132">
        <f t="shared" si="161"/>
        <v>0</v>
      </c>
      <c r="NKO174" s="132">
        <f t="shared" si="161"/>
        <v>0</v>
      </c>
      <c r="NKP174" s="132">
        <f t="shared" si="161"/>
        <v>0</v>
      </c>
      <c r="NKQ174" s="132">
        <f t="shared" si="161"/>
        <v>0</v>
      </c>
      <c r="NKR174" s="132">
        <f t="shared" si="161"/>
        <v>0</v>
      </c>
      <c r="NKS174" s="132">
        <f t="shared" si="161"/>
        <v>0</v>
      </c>
      <c r="NKT174" s="132">
        <f t="shared" si="161"/>
        <v>0</v>
      </c>
      <c r="NKU174" s="132">
        <f t="shared" si="161"/>
        <v>0</v>
      </c>
      <c r="NKV174" s="132">
        <f t="shared" si="161"/>
        <v>0</v>
      </c>
      <c r="NKW174" s="132">
        <f t="shared" si="161"/>
        <v>0</v>
      </c>
      <c r="NKX174" s="132">
        <f t="shared" si="161"/>
        <v>0</v>
      </c>
      <c r="NKY174" s="132">
        <f t="shared" si="161"/>
        <v>0</v>
      </c>
      <c r="NKZ174" s="132">
        <f t="shared" si="161"/>
        <v>0</v>
      </c>
      <c r="NLA174" s="132">
        <f t="shared" si="161"/>
        <v>0</v>
      </c>
      <c r="NLB174" s="132">
        <f t="shared" si="161"/>
        <v>0</v>
      </c>
      <c r="NLC174" s="132">
        <f t="shared" si="161"/>
        <v>0</v>
      </c>
      <c r="NLD174" s="132">
        <f t="shared" si="161"/>
        <v>0</v>
      </c>
      <c r="NLE174" s="132">
        <f t="shared" si="161"/>
        <v>0</v>
      </c>
      <c r="NLF174" s="132">
        <f t="shared" si="161"/>
        <v>0</v>
      </c>
      <c r="NLG174" s="132">
        <f t="shared" si="161"/>
        <v>0</v>
      </c>
      <c r="NLH174" s="132">
        <f t="shared" si="161"/>
        <v>0</v>
      </c>
      <c r="NLI174" s="132">
        <f t="shared" si="161"/>
        <v>0</v>
      </c>
      <c r="NLJ174" s="132">
        <f t="shared" si="161"/>
        <v>0</v>
      </c>
      <c r="NLK174" s="132">
        <f t="shared" si="161"/>
        <v>0</v>
      </c>
      <c r="NLL174" s="132">
        <f t="shared" si="161"/>
        <v>0</v>
      </c>
      <c r="NLM174" s="132">
        <f t="shared" si="161"/>
        <v>0</v>
      </c>
      <c r="NLN174" s="132">
        <f t="shared" si="161"/>
        <v>0</v>
      </c>
      <c r="NLO174" s="132">
        <f t="shared" si="161"/>
        <v>0</v>
      </c>
      <c r="NLP174" s="132">
        <f t="shared" si="161"/>
        <v>0</v>
      </c>
      <c r="NLQ174" s="132">
        <f t="shared" si="161"/>
        <v>0</v>
      </c>
      <c r="NLR174" s="132">
        <f t="shared" si="161"/>
        <v>0</v>
      </c>
      <c r="NLS174" s="132">
        <f t="shared" si="161"/>
        <v>0</v>
      </c>
      <c r="NLT174" s="132">
        <f t="shared" si="161"/>
        <v>0</v>
      </c>
      <c r="NLU174" s="132">
        <f t="shared" si="161"/>
        <v>0</v>
      </c>
      <c r="NLV174" s="132">
        <f t="shared" si="161"/>
        <v>0</v>
      </c>
      <c r="NLW174" s="132">
        <f t="shared" si="161"/>
        <v>0</v>
      </c>
      <c r="NLX174" s="132">
        <f t="shared" si="161"/>
        <v>0</v>
      </c>
      <c r="NLY174" s="132">
        <f t="shared" si="161"/>
        <v>0</v>
      </c>
      <c r="NLZ174" s="132">
        <f t="shared" si="161"/>
        <v>0</v>
      </c>
      <c r="NMA174" s="132">
        <f t="shared" si="161"/>
        <v>0</v>
      </c>
      <c r="NMB174" s="132">
        <f t="shared" si="161"/>
        <v>0</v>
      </c>
      <c r="NMC174" s="132">
        <f t="shared" si="161"/>
        <v>0</v>
      </c>
      <c r="NMD174" s="132">
        <f t="shared" si="161"/>
        <v>0</v>
      </c>
      <c r="NME174" s="132">
        <f t="shared" si="161"/>
        <v>0</v>
      </c>
      <c r="NMF174" s="132">
        <f t="shared" si="161"/>
        <v>0</v>
      </c>
      <c r="NMG174" s="132">
        <f t="shared" si="161"/>
        <v>0</v>
      </c>
      <c r="NMH174" s="132">
        <f t="shared" si="161"/>
        <v>0</v>
      </c>
      <c r="NMI174" s="132">
        <f t="shared" si="161"/>
        <v>0</v>
      </c>
      <c r="NMJ174" s="132">
        <f t="shared" si="161"/>
        <v>0</v>
      </c>
      <c r="NMK174" s="132">
        <f t="shared" si="161"/>
        <v>0</v>
      </c>
      <c r="NML174" s="132">
        <f t="shared" si="161"/>
        <v>0</v>
      </c>
      <c r="NMM174" s="132">
        <f t="shared" si="161"/>
        <v>0</v>
      </c>
      <c r="NMN174" s="132">
        <f t="shared" si="161"/>
        <v>0</v>
      </c>
      <c r="NMO174" s="132">
        <f t="shared" si="161"/>
        <v>0</v>
      </c>
      <c r="NMP174" s="132">
        <f t="shared" ref="NMP174:NPA174" si="162">SUBTOTAL(9,NMP64:NMP65)</f>
        <v>0</v>
      </c>
      <c r="NMQ174" s="132">
        <f t="shared" si="162"/>
        <v>0</v>
      </c>
      <c r="NMR174" s="132">
        <f t="shared" si="162"/>
        <v>0</v>
      </c>
      <c r="NMS174" s="132">
        <f t="shared" si="162"/>
        <v>0</v>
      </c>
      <c r="NMT174" s="132">
        <f t="shared" si="162"/>
        <v>0</v>
      </c>
      <c r="NMU174" s="132">
        <f t="shared" si="162"/>
        <v>0</v>
      </c>
      <c r="NMV174" s="132">
        <f t="shared" si="162"/>
        <v>0</v>
      </c>
      <c r="NMW174" s="132">
        <f t="shared" si="162"/>
        <v>0</v>
      </c>
      <c r="NMX174" s="132">
        <f t="shared" si="162"/>
        <v>0</v>
      </c>
      <c r="NMY174" s="132">
        <f t="shared" si="162"/>
        <v>0</v>
      </c>
      <c r="NMZ174" s="132">
        <f t="shared" si="162"/>
        <v>0</v>
      </c>
      <c r="NNA174" s="132">
        <f t="shared" si="162"/>
        <v>0</v>
      </c>
      <c r="NNB174" s="132">
        <f t="shared" si="162"/>
        <v>0</v>
      </c>
      <c r="NNC174" s="132">
        <f t="shared" si="162"/>
        <v>0</v>
      </c>
      <c r="NND174" s="132">
        <f t="shared" si="162"/>
        <v>0</v>
      </c>
      <c r="NNE174" s="132">
        <f t="shared" si="162"/>
        <v>0</v>
      </c>
      <c r="NNF174" s="132">
        <f t="shared" si="162"/>
        <v>0</v>
      </c>
      <c r="NNG174" s="132">
        <f t="shared" si="162"/>
        <v>0</v>
      </c>
      <c r="NNH174" s="132">
        <f t="shared" si="162"/>
        <v>0</v>
      </c>
      <c r="NNI174" s="132">
        <f t="shared" si="162"/>
        <v>0</v>
      </c>
      <c r="NNJ174" s="132">
        <f t="shared" si="162"/>
        <v>0</v>
      </c>
      <c r="NNK174" s="132">
        <f t="shared" si="162"/>
        <v>0</v>
      </c>
      <c r="NNL174" s="132">
        <f t="shared" si="162"/>
        <v>0</v>
      </c>
      <c r="NNM174" s="132">
        <f t="shared" si="162"/>
        <v>0</v>
      </c>
      <c r="NNN174" s="132">
        <f t="shared" si="162"/>
        <v>0</v>
      </c>
      <c r="NNO174" s="132">
        <f t="shared" si="162"/>
        <v>0</v>
      </c>
      <c r="NNP174" s="132">
        <f t="shared" si="162"/>
        <v>0</v>
      </c>
      <c r="NNQ174" s="132">
        <f t="shared" si="162"/>
        <v>0</v>
      </c>
      <c r="NNR174" s="132">
        <f t="shared" si="162"/>
        <v>0</v>
      </c>
      <c r="NNS174" s="132">
        <f t="shared" si="162"/>
        <v>0</v>
      </c>
      <c r="NNT174" s="132">
        <f t="shared" si="162"/>
        <v>0</v>
      </c>
      <c r="NNU174" s="132">
        <f t="shared" si="162"/>
        <v>0</v>
      </c>
      <c r="NNV174" s="132">
        <f t="shared" si="162"/>
        <v>0</v>
      </c>
      <c r="NNW174" s="132">
        <f t="shared" si="162"/>
        <v>0</v>
      </c>
      <c r="NNX174" s="132">
        <f t="shared" si="162"/>
        <v>0</v>
      </c>
      <c r="NNY174" s="132">
        <f t="shared" si="162"/>
        <v>0</v>
      </c>
      <c r="NNZ174" s="132">
        <f t="shared" si="162"/>
        <v>0</v>
      </c>
      <c r="NOA174" s="132">
        <f t="shared" si="162"/>
        <v>0</v>
      </c>
      <c r="NOB174" s="132">
        <f t="shared" si="162"/>
        <v>0</v>
      </c>
      <c r="NOC174" s="132">
        <f t="shared" si="162"/>
        <v>0</v>
      </c>
      <c r="NOD174" s="132">
        <f t="shared" si="162"/>
        <v>0</v>
      </c>
      <c r="NOE174" s="132">
        <f t="shared" si="162"/>
        <v>0</v>
      </c>
      <c r="NOF174" s="132">
        <f t="shared" si="162"/>
        <v>0</v>
      </c>
      <c r="NOG174" s="132">
        <f t="shared" si="162"/>
        <v>0</v>
      </c>
      <c r="NOH174" s="132">
        <f t="shared" si="162"/>
        <v>0</v>
      </c>
      <c r="NOI174" s="132">
        <f t="shared" si="162"/>
        <v>0</v>
      </c>
      <c r="NOJ174" s="132">
        <f t="shared" si="162"/>
        <v>0</v>
      </c>
      <c r="NOK174" s="132">
        <f t="shared" si="162"/>
        <v>0</v>
      </c>
      <c r="NOL174" s="132">
        <f t="shared" si="162"/>
        <v>0</v>
      </c>
      <c r="NOM174" s="132">
        <f t="shared" si="162"/>
        <v>0</v>
      </c>
      <c r="NON174" s="132">
        <f t="shared" si="162"/>
        <v>0</v>
      </c>
      <c r="NOO174" s="132">
        <f t="shared" si="162"/>
        <v>0</v>
      </c>
      <c r="NOP174" s="132">
        <f t="shared" si="162"/>
        <v>0</v>
      </c>
      <c r="NOQ174" s="132">
        <f t="shared" si="162"/>
        <v>0</v>
      </c>
      <c r="NOR174" s="132">
        <f t="shared" si="162"/>
        <v>0</v>
      </c>
      <c r="NOS174" s="132">
        <f t="shared" si="162"/>
        <v>0</v>
      </c>
      <c r="NOT174" s="132">
        <f t="shared" si="162"/>
        <v>0</v>
      </c>
      <c r="NOU174" s="132">
        <f t="shared" si="162"/>
        <v>0</v>
      </c>
      <c r="NOV174" s="132">
        <f t="shared" si="162"/>
        <v>0</v>
      </c>
      <c r="NOW174" s="132">
        <f t="shared" si="162"/>
        <v>0</v>
      </c>
      <c r="NOX174" s="132">
        <f t="shared" si="162"/>
        <v>0</v>
      </c>
      <c r="NOY174" s="132">
        <f t="shared" si="162"/>
        <v>0</v>
      </c>
      <c r="NOZ174" s="132">
        <f t="shared" si="162"/>
        <v>0</v>
      </c>
      <c r="NPA174" s="132">
        <f t="shared" si="162"/>
        <v>0</v>
      </c>
      <c r="NPB174" s="132">
        <f t="shared" ref="NPB174:NRM174" si="163">SUBTOTAL(9,NPB64:NPB65)</f>
        <v>0</v>
      </c>
      <c r="NPC174" s="132">
        <f t="shared" si="163"/>
        <v>0</v>
      </c>
      <c r="NPD174" s="132">
        <f t="shared" si="163"/>
        <v>0</v>
      </c>
      <c r="NPE174" s="132">
        <f t="shared" si="163"/>
        <v>0</v>
      </c>
      <c r="NPF174" s="132">
        <f t="shared" si="163"/>
        <v>0</v>
      </c>
      <c r="NPG174" s="132">
        <f t="shared" si="163"/>
        <v>0</v>
      </c>
      <c r="NPH174" s="132">
        <f t="shared" si="163"/>
        <v>0</v>
      </c>
      <c r="NPI174" s="132">
        <f t="shared" si="163"/>
        <v>0</v>
      </c>
      <c r="NPJ174" s="132">
        <f t="shared" si="163"/>
        <v>0</v>
      </c>
      <c r="NPK174" s="132">
        <f t="shared" si="163"/>
        <v>0</v>
      </c>
      <c r="NPL174" s="132">
        <f t="shared" si="163"/>
        <v>0</v>
      </c>
      <c r="NPM174" s="132">
        <f t="shared" si="163"/>
        <v>0</v>
      </c>
      <c r="NPN174" s="132">
        <f t="shared" si="163"/>
        <v>0</v>
      </c>
      <c r="NPO174" s="132">
        <f t="shared" si="163"/>
        <v>0</v>
      </c>
      <c r="NPP174" s="132">
        <f t="shared" si="163"/>
        <v>0</v>
      </c>
      <c r="NPQ174" s="132">
        <f t="shared" si="163"/>
        <v>0</v>
      </c>
      <c r="NPR174" s="132">
        <f t="shared" si="163"/>
        <v>0</v>
      </c>
      <c r="NPS174" s="132">
        <f t="shared" si="163"/>
        <v>0</v>
      </c>
      <c r="NPT174" s="132">
        <f t="shared" si="163"/>
        <v>0</v>
      </c>
      <c r="NPU174" s="132">
        <f t="shared" si="163"/>
        <v>0</v>
      </c>
      <c r="NPV174" s="132">
        <f t="shared" si="163"/>
        <v>0</v>
      </c>
      <c r="NPW174" s="132">
        <f t="shared" si="163"/>
        <v>0</v>
      </c>
      <c r="NPX174" s="132">
        <f t="shared" si="163"/>
        <v>0</v>
      </c>
      <c r="NPY174" s="132">
        <f t="shared" si="163"/>
        <v>0</v>
      </c>
      <c r="NPZ174" s="132">
        <f t="shared" si="163"/>
        <v>0</v>
      </c>
      <c r="NQA174" s="132">
        <f t="shared" si="163"/>
        <v>0</v>
      </c>
      <c r="NQB174" s="132">
        <f t="shared" si="163"/>
        <v>0</v>
      </c>
      <c r="NQC174" s="132">
        <f t="shared" si="163"/>
        <v>0</v>
      </c>
      <c r="NQD174" s="132">
        <f t="shared" si="163"/>
        <v>0</v>
      </c>
      <c r="NQE174" s="132">
        <f t="shared" si="163"/>
        <v>0</v>
      </c>
      <c r="NQF174" s="132">
        <f t="shared" si="163"/>
        <v>0</v>
      </c>
      <c r="NQG174" s="132">
        <f t="shared" si="163"/>
        <v>0</v>
      </c>
      <c r="NQH174" s="132">
        <f t="shared" si="163"/>
        <v>0</v>
      </c>
      <c r="NQI174" s="132">
        <f t="shared" si="163"/>
        <v>0</v>
      </c>
      <c r="NQJ174" s="132">
        <f t="shared" si="163"/>
        <v>0</v>
      </c>
      <c r="NQK174" s="132">
        <f t="shared" si="163"/>
        <v>0</v>
      </c>
      <c r="NQL174" s="132">
        <f t="shared" si="163"/>
        <v>0</v>
      </c>
      <c r="NQM174" s="132">
        <f t="shared" si="163"/>
        <v>0</v>
      </c>
      <c r="NQN174" s="132">
        <f t="shared" si="163"/>
        <v>0</v>
      </c>
      <c r="NQO174" s="132">
        <f t="shared" si="163"/>
        <v>0</v>
      </c>
      <c r="NQP174" s="132">
        <f t="shared" si="163"/>
        <v>0</v>
      </c>
      <c r="NQQ174" s="132">
        <f t="shared" si="163"/>
        <v>0</v>
      </c>
      <c r="NQR174" s="132">
        <f t="shared" si="163"/>
        <v>0</v>
      </c>
      <c r="NQS174" s="132">
        <f t="shared" si="163"/>
        <v>0</v>
      </c>
      <c r="NQT174" s="132">
        <f t="shared" si="163"/>
        <v>0</v>
      </c>
      <c r="NQU174" s="132">
        <f t="shared" si="163"/>
        <v>0</v>
      </c>
      <c r="NQV174" s="132">
        <f t="shared" si="163"/>
        <v>0</v>
      </c>
      <c r="NQW174" s="132">
        <f t="shared" si="163"/>
        <v>0</v>
      </c>
      <c r="NQX174" s="132">
        <f t="shared" si="163"/>
        <v>0</v>
      </c>
      <c r="NQY174" s="132">
        <f t="shared" si="163"/>
        <v>0</v>
      </c>
      <c r="NQZ174" s="132">
        <f t="shared" si="163"/>
        <v>0</v>
      </c>
      <c r="NRA174" s="132">
        <f t="shared" si="163"/>
        <v>0</v>
      </c>
      <c r="NRB174" s="132">
        <f t="shared" si="163"/>
        <v>0</v>
      </c>
      <c r="NRC174" s="132">
        <f t="shared" si="163"/>
        <v>0</v>
      </c>
      <c r="NRD174" s="132">
        <f t="shared" si="163"/>
        <v>0</v>
      </c>
      <c r="NRE174" s="132">
        <f t="shared" si="163"/>
        <v>0</v>
      </c>
      <c r="NRF174" s="132">
        <f t="shared" si="163"/>
        <v>0</v>
      </c>
      <c r="NRG174" s="132">
        <f t="shared" si="163"/>
        <v>0</v>
      </c>
      <c r="NRH174" s="132">
        <f t="shared" si="163"/>
        <v>0</v>
      </c>
      <c r="NRI174" s="132">
        <f t="shared" si="163"/>
        <v>0</v>
      </c>
      <c r="NRJ174" s="132">
        <f t="shared" si="163"/>
        <v>0</v>
      </c>
      <c r="NRK174" s="132">
        <f t="shared" si="163"/>
        <v>0</v>
      </c>
      <c r="NRL174" s="132">
        <f t="shared" si="163"/>
        <v>0</v>
      </c>
      <c r="NRM174" s="132">
        <f t="shared" si="163"/>
        <v>0</v>
      </c>
      <c r="NRN174" s="132">
        <f t="shared" ref="NRN174:NTY174" si="164">SUBTOTAL(9,NRN64:NRN65)</f>
        <v>0</v>
      </c>
      <c r="NRO174" s="132">
        <f t="shared" si="164"/>
        <v>0</v>
      </c>
      <c r="NRP174" s="132">
        <f t="shared" si="164"/>
        <v>0</v>
      </c>
      <c r="NRQ174" s="132">
        <f t="shared" si="164"/>
        <v>0</v>
      </c>
      <c r="NRR174" s="132">
        <f t="shared" si="164"/>
        <v>0</v>
      </c>
      <c r="NRS174" s="132">
        <f t="shared" si="164"/>
        <v>0</v>
      </c>
      <c r="NRT174" s="132">
        <f t="shared" si="164"/>
        <v>0</v>
      </c>
      <c r="NRU174" s="132">
        <f t="shared" si="164"/>
        <v>0</v>
      </c>
      <c r="NRV174" s="132">
        <f t="shared" si="164"/>
        <v>0</v>
      </c>
      <c r="NRW174" s="132">
        <f t="shared" si="164"/>
        <v>0</v>
      </c>
      <c r="NRX174" s="132">
        <f t="shared" si="164"/>
        <v>0</v>
      </c>
      <c r="NRY174" s="132">
        <f t="shared" si="164"/>
        <v>0</v>
      </c>
      <c r="NRZ174" s="132">
        <f t="shared" si="164"/>
        <v>0</v>
      </c>
      <c r="NSA174" s="132">
        <f t="shared" si="164"/>
        <v>0</v>
      </c>
      <c r="NSB174" s="132">
        <f t="shared" si="164"/>
        <v>0</v>
      </c>
      <c r="NSC174" s="132">
        <f t="shared" si="164"/>
        <v>0</v>
      </c>
      <c r="NSD174" s="132">
        <f t="shared" si="164"/>
        <v>0</v>
      </c>
      <c r="NSE174" s="132">
        <f t="shared" si="164"/>
        <v>0</v>
      </c>
      <c r="NSF174" s="132">
        <f t="shared" si="164"/>
        <v>0</v>
      </c>
      <c r="NSG174" s="132">
        <f t="shared" si="164"/>
        <v>0</v>
      </c>
      <c r="NSH174" s="132">
        <f t="shared" si="164"/>
        <v>0</v>
      </c>
      <c r="NSI174" s="132">
        <f t="shared" si="164"/>
        <v>0</v>
      </c>
      <c r="NSJ174" s="132">
        <f t="shared" si="164"/>
        <v>0</v>
      </c>
      <c r="NSK174" s="132">
        <f t="shared" si="164"/>
        <v>0</v>
      </c>
      <c r="NSL174" s="132">
        <f t="shared" si="164"/>
        <v>0</v>
      </c>
      <c r="NSM174" s="132">
        <f t="shared" si="164"/>
        <v>0</v>
      </c>
      <c r="NSN174" s="132">
        <f t="shared" si="164"/>
        <v>0</v>
      </c>
      <c r="NSO174" s="132">
        <f t="shared" si="164"/>
        <v>0</v>
      </c>
      <c r="NSP174" s="132">
        <f t="shared" si="164"/>
        <v>0</v>
      </c>
      <c r="NSQ174" s="132">
        <f t="shared" si="164"/>
        <v>0</v>
      </c>
      <c r="NSR174" s="132">
        <f t="shared" si="164"/>
        <v>0</v>
      </c>
      <c r="NSS174" s="132">
        <f t="shared" si="164"/>
        <v>0</v>
      </c>
      <c r="NST174" s="132">
        <f t="shared" si="164"/>
        <v>0</v>
      </c>
      <c r="NSU174" s="132">
        <f t="shared" si="164"/>
        <v>0</v>
      </c>
      <c r="NSV174" s="132">
        <f t="shared" si="164"/>
        <v>0</v>
      </c>
      <c r="NSW174" s="132">
        <f t="shared" si="164"/>
        <v>0</v>
      </c>
      <c r="NSX174" s="132">
        <f t="shared" si="164"/>
        <v>0</v>
      </c>
      <c r="NSY174" s="132">
        <f t="shared" si="164"/>
        <v>0</v>
      </c>
      <c r="NSZ174" s="132">
        <f t="shared" si="164"/>
        <v>0</v>
      </c>
      <c r="NTA174" s="132">
        <f t="shared" si="164"/>
        <v>0</v>
      </c>
      <c r="NTB174" s="132">
        <f t="shared" si="164"/>
        <v>0</v>
      </c>
      <c r="NTC174" s="132">
        <f t="shared" si="164"/>
        <v>0</v>
      </c>
      <c r="NTD174" s="132">
        <f t="shared" si="164"/>
        <v>0</v>
      </c>
      <c r="NTE174" s="132">
        <f t="shared" si="164"/>
        <v>0</v>
      </c>
      <c r="NTF174" s="132">
        <f t="shared" si="164"/>
        <v>0</v>
      </c>
      <c r="NTG174" s="132">
        <f t="shared" si="164"/>
        <v>0</v>
      </c>
      <c r="NTH174" s="132">
        <f t="shared" si="164"/>
        <v>0</v>
      </c>
      <c r="NTI174" s="132">
        <f t="shared" si="164"/>
        <v>0</v>
      </c>
      <c r="NTJ174" s="132">
        <f t="shared" si="164"/>
        <v>0</v>
      </c>
      <c r="NTK174" s="132">
        <f t="shared" si="164"/>
        <v>0</v>
      </c>
      <c r="NTL174" s="132">
        <f t="shared" si="164"/>
        <v>0</v>
      </c>
      <c r="NTM174" s="132">
        <f t="shared" si="164"/>
        <v>0</v>
      </c>
      <c r="NTN174" s="132">
        <f t="shared" si="164"/>
        <v>0</v>
      </c>
      <c r="NTO174" s="132">
        <f t="shared" si="164"/>
        <v>0</v>
      </c>
      <c r="NTP174" s="132">
        <f t="shared" si="164"/>
        <v>0</v>
      </c>
      <c r="NTQ174" s="132">
        <f t="shared" si="164"/>
        <v>0</v>
      </c>
      <c r="NTR174" s="132">
        <f t="shared" si="164"/>
        <v>0</v>
      </c>
      <c r="NTS174" s="132">
        <f t="shared" si="164"/>
        <v>0</v>
      </c>
      <c r="NTT174" s="132">
        <f t="shared" si="164"/>
        <v>0</v>
      </c>
      <c r="NTU174" s="132">
        <f t="shared" si="164"/>
        <v>0</v>
      </c>
      <c r="NTV174" s="132">
        <f t="shared" si="164"/>
        <v>0</v>
      </c>
      <c r="NTW174" s="132">
        <f t="shared" si="164"/>
        <v>0</v>
      </c>
      <c r="NTX174" s="132">
        <f t="shared" si="164"/>
        <v>0</v>
      </c>
      <c r="NTY174" s="132">
        <f t="shared" si="164"/>
        <v>0</v>
      </c>
      <c r="NTZ174" s="132">
        <f t="shared" ref="NTZ174:NWK174" si="165">SUBTOTAL(9,NTZ64:NTZ65)</f>
        <v>0</v>
      </c>
      <c r="NUA174" s="132">
        <f t="shared" si="165"/>
        <v>0</v>
      </c>
      <c r="NUB174" s="132">
        <f t="shared" si="165"/>
        <v>0</v>
      </c>
      <c r="NUC174" s="132">
        <f t="shared" si="165"/>
        <v>0</v>
      </c>
      <c r="NUD174" s="132">
        <f t="shared" si="165"/>
        <v>0</v>
      </c>
      <c r="NUE174" s="132">
        <f t="shared" si="165"/>
        <v>0</v>
      </c>
      <c r="NUF174" s="132">
        <f t="shared" si="165"/>
        <v>0</v>
      </c>
      <c r="NUG174" s="132">
        <f t="shared" si="165"/>
        <v>0</v>
      </c>
      <c r="NUH174" s="132">
        <f t="shared" si="165"/>
        <v>0</v>
      </c>
      <c r="NUI174" s="132">
        <f t="shared" si="165"/>
        <v>0</v>
      </c>
      <c r="NUJ174" s="132">
        <f t="shared" si="165"/>
        <v>0</v>
      </c>
      <c r="NUK174" s="132">
        <f t="shared" si="165"/>
        <v>0</v>
      </c>
      <c r="NUL174" s="132">
        <f t="shared" si="165"/>
        <v>0</v>
      </c>
      <c r="NUM174" s="132">
        <f t="shared" si="165"/>
        <v>0</v>
      </c>
      <c r="NUN174" s="132">
        <f t="shared" si="165"/>
        <v>0</v>
      </c>
      <c r="NUO174" s="132">
        <f t="shared" si="165"/>
        <v>0</v>
      </c>
      <c r="NUP174" s="132">
        <f t="shared" si="165"/>
        <v>0</v>
      </c>
      <c r="NUQ174" s="132">
        <f t="shared" si="165"/>
        <v>0</v>
      </c>
      <c r="NUR174" s="132">
        <f t="shared" si="165"/>
        <v>0</v>
      </c>
      <c r="NUS174" s="132">
        <f t="shared" si="165"/>
        <v>0</v>
      </c>
      <c r="NUT174" s="132">
        <f t="shared" si="165"/>
        <v>0</v>
      </c>
      <c r="NUU174" s="132">
        <f t="shared" si="165"/>
        <v>0</v>
      </c>
      <c r="NUV174" s="132">
        <f t="shared" si="165"/>
        <v>0</v>
      </c>
      <c r="NUW174" s="132">
        <f t="shared" si="165"/>
        <v>0</v>
      </c>
      <c r="NUX174" s="132">
        <f t="shared" si="165"/>
        <v>0</v>
      </c>
      <c r="NUY174" s="132">
        <f t="shared" si="165"/>
        <v>0</v>
      </c>
      <c r="NUZ174" s="132">
        <f t="shared" si="165"/>
        <v>0</v>
      </c>
      <c r="NVA174" s="132">
        <f t="shared" si="165"/>
        <v>0</v>
      </c>
      <c r="NVB174" s="132">
        <f t="shared" si="165"/>
        <v>0</v>
      </c>
      <c r="NVC174" s="132">
        <f t="shared" si="165"/>
        <v>0</v>
      </c>
      <c r="NVD174" s="132">
        <f t="shared" si="165"/>
        <v>0</v>
      </c>
      <c r="NVE174" s="132">
        <f t="shared" si="165"/>
        <v>0</v>
      </c>
      <c r="NVF174" s="132">
        <f t="shared" si="165"/>
        <v>0</v>
      </c>
      <c r="NVG174" s="132">
        <f t="shared" si="165"/>
        <v>0</v>
      </c>
      <c r="NVH174" s="132">
        <f t="shared" si="165"/>
        <v>0</v>
      </c>
      <c r="NVI174" s="132">
        <f t="shared" si="165"/>
        <v>0</v>
      </c>
      <c r="NVJ174" s="132">
        <f t="shared" si="165"/>
        <v>0</v>
      </c>
      <c r="NVK174" s="132">
        <f t="shared" si="165"/>
        <v>0</v>
      </c>
      <c r="NVL174" s="132">
        <f t="shared" si="165"/>
        <v>0</v>
      </c>
      <c r="NVM174" s="132">
        <f t="shared" si="165"/>
        <v>0</v>
      </c>
      <c r="NVN174" s="132">
        <f t="shared" si="165"/>
        <v>0</v>
      </c>
      <c r="NVO174" s="132">
        <f t="shared" si="165"/>
        <v>0</v>
      </c>
      <c r="NVP174" s="132">
        <f t="shared" si="165"/>
        <v>0</v>
      </c>
      <c r="NVQ174" s="132">
        <f t="shared" si="165"/>
        <v>0</v>
      </c>
      <c r="NVR174" s="132">
        <f t="shared" si="165"/>
        <v>0</v>
      </c>
      <c r="NVS174" s="132">
        <f t="shared" si="165"/>
        <v>0</v>
      </c>
      <c r="NVT174" s="132">
        <f t="shared" si="165"/>
        <v>0</v>
      </c>
      <c r="NVU174" s="132">
        <f t="shared" si="165"/>
        <v>0</v>
      </c>
      <c r="NVV174" s="132">
        <f t="shared" si="165"/>
        <v>0</v>
      </c>
      <c r="NVW174" s="132">
        <f t="shared" si="165"/>
        <v>0</v>
      </c>
      <c r="NVX174" s="132">
        <f t="shared" si="165"/>
        <v>0</v>
      </c>
      <c r="NVY174" s="132">
        <f t="shared" si="165"/>
        <v>0</v>
      </c>
      <c r="NVZ174" s="132">
        <f t="shared" si="165"/>
        <v>0</v>
      </c>
      <c r="NWA174" s="132">
        <f t="shared" si="165"/>
        <v>0</v>
      </c>
      <c r="NWB174" s="132">
        <f t="shared" si="165"/>
        <v>0</v>
      </c>
      <c r="NWC174" s="132">
        <f t="shared" si="165"/>
        <v>0</v>
      </c>
      <c r="NWD174" s="132">
        <f t="shared" si="165"/>
        <v>0</v>
      </c>
      <c r="NWE174" s="132">
        <f t="shared" si="165"/>
        <v>0</v>
      </c>
      <c r="NWF174" s="132">
        <f t="shared" si="165"/>
        <v>0</v>
      </c>
      <c r="NWG174" s="132">
        <f t="shared" si="165"/>
        <v>0</v>
      </c>
      <c r="NWH174" s="132">
        <f t="shared" si="165"/>
        <v>0</v>
      </c>
      <c r="NWI174" s="132">
        <f t="shared" si="165"/>
        <v>0</v>
      </c>
      <c r="NWJ174" s="132">
        <f t="shared" si="165"/>
        <v>0</v>
      </c>
      <c r="NWK174" s="132">
        <f t="shared" si="165"/>
        <v>0</v>
      </c>
      <c r="NWL174" s="132">
        <f t="shared" ref="NWL174:NYW174" si="166">SUBTOTAL(9,NWL64:NWL65)</f>
        <v>0</v>
      </c>
      <c r="NWM174" s="132">
        <f t="shared" si="166"/>
        <v>0</v>
      </c>
      <c r="NWN174" s="132">
        <f t="shared" si="166"/>
        <v>0</v>
      </c>
      <c r="NWO174" s="132">
        <f t="shared" si="166"/>
        <v>0</v>
      </c>
      <c r="NWP174" s="132">
        <f t="shared" si="166"/>
        <v>0</v>
      </c>
      <c r="NWQ174" s="132">
        <f t="shared" si="166"/>
        <v>0</v>
      </c>
      <c r="NWR174" s="132">
        <f t="shared" si="166"/>
        <v>0</v>
      </c>
      <c r="NWS174" s="132">
        <f t="shared" si="166"/>
        <v>0</v>
      </c>
      <c r="NWT174" s="132">
        <f t="shared" si="166"/>
        <v>0</v>
      </c>
      <c r="NWU174" s="132">
        <f t="shared" si="166"/>
        <v>0</v>
      </c>
      <c r="NWV174" s="132">
        <f t="shared" si="166"/>
        <v>0</v>
      </c>
      <c r="NWW174" s="132">
        <f t="shared" si="166"/>
        <v>0</v>
      </c>
      <c r="NWX174" s="132">
        <f t="shared" si="166"/>
        <v>0</v>
      </c>
      <c r="NWY174" s="132">
        <f t="shared" si="166"/>
        <v>0</v>
      </c>
      <c r="NWZ174" s="132">
        <f t="shared" si="166"/>
        <v>0</v>
      </c>
      <c r="NXA174" s="132">
        <f t="shared" si="166"/>
        <v>0</v>
      </c>
      <c r="NXB174" s="132">
        <f t="shared" si="166"/>
        <v>0</v>
      </c>
      <c r="NXC174" s="132">
        <f t="shared" si="166"/>
        <v>0</v>
      </c>
      <c r="NXD174" s="132">
        <f t="shared" si="166"/>
        <v>0</v>
      </c>
      <c r="NXE174" s="132">
        <f t="shared" si="166"/>
        <v>0</v>
      </c>
      <c r="NXF174" s="132">
        <f t="shared" si="166"/>
        <v>0</v>
      </c>
      <c r="NXG174" s="132">
        <f t="shared" si="166"/>
        <v>0</v>
      </c>
      <c r="NXH174" s="132">
        <f t="shared" si="166"/>
        <v>0</v>
      </c>
      <c r="NXI174" s="132">
        <f t="shared" si="166"/>
        <v>0</v>
      </c>
      <c r="NXJ174" s="132">
        <f t="shared" si="166"/>
        <v>0</v>
      </c>
      <c r="NXK174" s="132">
        <f t="shared" si="166"/>
        <v>0</v>
      </c>
      <c r="NXL174" s="132">
        <f t="shared" si="166"/>
        <v>0</v>
      </c>
      <c r="NXM174" s="132">
        <f t="shared" si="166"/>
        <v>0</v>
      </c>
      <c r="NXN174" s="132">
        <f t="shared" si="166"/>
        <v>0</v>
      </c>
      <c r="NXO174" s="132">
        <f t="shared" si="166"/>
        <v>0</v>
      </c>
      <c r="NXP174" s="132">
        <f t="shared" si="166"/>
        <v>0</v>
      </c>
      <c r="NXQ174" s="132">
        <f t="shared" si="166"/>
        <v>0</v>
      </c>
      <c r="NXR174" s="132">
        <f t="shared" si="166"/>
        <v>0</v>
      </c>
      <c r="NXS174" s="132">
        <f t="shared" si="166"/>
        <v>0</v>
      </c>
      <c r="NXT174" s="132">
        <f t="shared" si="166"/>
        <v>0</v>
      </c>
      <c r="NXU174" s="132">
        <f t="shared" si="166"/>
        <v>0</v>
      </c>
      <c r="NXV174" s="132">
        <f t="shared" si="166"/>
        <v>0</v>
      </c>
      <c r="NXW174" s="132">
        <f t="shared" si="166"/>
        <v>0</v>
      </c>
      <c r="NXX174" s="132">
        <f t="shared" si="166"/>
        <v>0</v>
      </c>
      <c r="NXY174" s="132">
        <f t="shared" si="166"/>
        <v>0</v>
      </c>
      <c r="NXZ174" s="132">
        <f t="shared" si="166"/>
        <v>0</v>
      </c>
      <c r="NYA174" s="132">
        <f t="shared" si="166"/>
        <v>0</v>
      </c>
      <c r="NYB174" s="132">
        <f t="shared" si="166"/>
        <v>0</v>
      </c>
      <c r="NYC174" s="132">
        <f t="shared" si="166"/>
        <v>0</v>
      </c>
      <c r="NYD174" s="132">
        <f t="shared" si="166"/>
        <v>0</v>
      </c>
      <c r="NYE174" s="132">
        <f t="shared" si="166"/>
        <v>0</v>
      </c>
      <c r="NYF174" s="132">
        <f t="shared" si="166"/>
        <v>0</v>
      </c>
      <c r="NYG174" s="132">
        <f t="shared" si="166"/>
        <v>0</v>
      </c>
      <c r="NYH174" s="132">
        <f t="shared" si="166"/>
        <v>0</v>
      </c>
      <c r="NYI174" s="132">
        <f t="shared" si="166"/>
        <v>0</v>
      </c>
      <c r="NYJ174" s="132">
        <f t="shared" si="166"/>
        <v>0</v>
      </c>
      <c r="NYK174" s="132">
        <f t="shared" si="166"/>
        <v>0</v>
      </c>
      <c r="NYL174" s="132">
        <f t="shared" si="166"/>
        <v>0</v>
      </c>
      <c r="NYM174" s="132">
        <f t="shared" si="166"/>
        <v>0</v>
      </c>
      <c r="NYN174" s="132">
        <f t="shared" si="166"/>
        <v>0</v>
      </c>
      <c r="NYO174" s="132">
        <f t="shared" si="166"/>
        <v>0</v>
      </c>
      <c r="NYP174" s="132">
        <f t="shared" si="166"/>
        <v>0</v>
      </c>
      <c r="NYQ174" s="132">
        <f t="shared" si="166"/>
        <v>0</v>
      </c>
      <c r="NYR174" s="132">
        <f t="shared" si="166"/>
        <v>0</v>
      </c>
      <c r="NYS174" s="132">
        <f t="shared" si="166"/>
        <v>0</v>
      </c>
      <c r="NYT174" s="132">
        <f t="shared" si="166"/>
        <v>0</v>
      </c>
      <c r="NYU174" s="132">
        <f t="shared" si="166"/>
        <v>0</v>
      </c>
      <c r="NYV174" s="132">
        <f t="shared" si="166"/>
        <v>0</v>
      </c>
      <c r="NYW174" s="132">
        <f t="shared" si="166"/>
        <v>0</v>
      </c>
      <c r="NYX174" s="132">
        <f t="shared" ref="NYX174:OBI174" si="167">SUBTOTAL(9,NYX64:NYX65)</f>
        <v>0</v>
      </c>
      <c r="NYY174" s="132">
        <f t="shared" si="167"/>
        <v>0</v>
      </c>
      <c r="NYZ174" s="132">
        <f t="shared" si="167"/>
        <v>0</v>
      </c>
      <c r="NZA174" s="132">
        <f t="shared" si="167"/>
        <v>0</v>
      </c>
      <c r="NZB174" s="132">
        <f t="shared" si="167"/>
        <v>0</v>
      </c>
      <c r="NZC174" s="132">
        <f t="shared" si="167"/>
        <v>0</v>
      </c>
      <c r="NZD174" s="132">
        <f t="shared" si="167"/>
        <v>0</v>
      </c>
      <c r="NZE174" s="132">
        <f t="shared" si="167"/>
        <v>0</v>
      </c>
      <c r="NZF174" s="132">
        <f t="shared" si="167"/>
        <v>0</v>
      </c>
      <c r="NZG174" s="132">
        <f t="shared" si="167"/>
        <v>0</v>
      </c>
      <c r="NZH174" s="132">
        <f t="shared" si="167"/>
        <v>0</v>
      </c>
      <c r="NZI174" s="132">
        <f t="shared" si="167"/>
        <v>0</v>
      </c>
      <c r="NZJ174" s="132">
        <f t="shared" si="167"/>
        <v>0</v>
      </c>
      <c r="NZK174" s="132">
        <f t="shared" si="167"/>
        <v>0</v>
      </c>
      <c r="NZL174" s="132">
        <f t="shared" si="167"/>
        <v>0</v>
      </c>
      <c r="NZM174" s="132">
        <f t="shared" si="167"/>
        <v>0</v>
      </c>
      <c r="NZN174" s="132">
        <f t="shared" si="167"/>
        <v>0</v>
      </c>
      <c r="NZO174" s="132">
        <f t="shared" si="167"/>
        <v>0</v>
      </c>
      <c r="NZP174" s="132">
        <f t="shared" si="167"/>
        <v>0</v>
      </c>
      <c r="NZQ174" s="132">
        <f t="shared" si="167"/>
        <v>0</v>
      </c>
      <c r="NZR174" s="132">
        <f t="shared" si="167"/>
        <v>0</v>
      </c>
      <c r="NZS174" s="132">
        <f t="shared" si="167"/>
        <v>0</v>
      </c>
      <c r="NZT174" s="132">
        <f t="shared" si="167"/>
        <v>0</v>
      </c>
      <c r="NZU174" s="132">
        <f t="shared" si="167"/>
        <v>0</v>
      </c>
      <c r="NZV174" s="132">
        <f t="shared" si="167"/>
        <v>0</v>
      </c>
      <c r="NZW174" s="132">
        <f t="shared" si="167"/>
        <v>0</v>
      </c>
      <c r="NZX174" s="132">
        <f t="shared" si="167"/>
        <v>0</v>
      </c>
      <c r="NZY174" s="132">
        <f t="shared" si="167"/>
        <v>0</v>
      </c>
      <c r="NZZ174" s="132">
        <f t="shared" si="167"/>
        <v>0</v>
      </c>
      <c r="OAA174" s="132">
        <f t="shared" si="167"/>
        <v>0</v>
      </c>
      <c r="OAB174" s="132">
        <f t="shared" si="167"/>
        <v>0</v>
      </c>
      <c r="OAC174" s="132">
        <f t="shared" si="167"/>
        <v>0</v>
      </c>
      <c r="OAD174" s="132">
        <f t="shared" si="167"/>
        <v>0</v>
      </c>
      <c r="OAE174" s="132">
        <f t="shared" si="167"/>
        <v>0</v>
      </c>
      <c r="OAF174" s="132">
        <f t="shared" si="167"/>
        <v>0</v>
      </c>
      <c r="OAG174" s="132">
        <f t="shared" si="167"/>
        <v>0</v>
      </c>
      <c r="OAH174" s="132">
        <f t="shared" si="167"/>
        <v>0</v>
      </c>
      <c r="OAI174" s="132">
        <f t="shared" si="167"/>
        <v>0</v>
      </c>
      <c r="OAJ174" s="132">
        <f t="shared" si="167"/>
        <v>0</v>
      </c>
      <c r="OAK174" s="132">
        <f t="shared" si="167"/>
        <v>0</v>
      </c>
      <c r="OAL174" s="132">
        <f t="shared" si="167"/>
        <v>0</v>
      </c>
      <c r="OAM174" s="132">
        <f t="shared" si="167"/>
        <v>0</v>
      </c>
      <c r="OAN174" s="132">
        <f t="shared" si="167"/>
        <v>0</v>
      </c>
      <c r="OAO174" s="132">
        <f t="shared" si="167"/>
        <v>0</v>
      </c>
      <c r="OAP174" s="132">
        <f t="shared" si="167"/>
        <v>0</v>
      </c>
      <c r="OAQ174" s="132">
        <f t="shared" si="167"/>
        <v>0</v>
      </c>
      <c r="OAR174" s="132">
        <f t="shared" si="167"/>
        <v>0</v>
      </c>
      <c r="OAS174" s="132">
        <f t="shared" si="167"/>
        <v>0</v>
      </c>
      <c r="OAT174" s="132">
        <f t="shared" si="167"/>
        <v>0</v>
      </c>
      <c r="OAU174" s="132">
        <f t="shared" si="167"/>
        <v>0</v>
      </c>
      <c r="OAV174" s="132">
        <f t="shared" si="167"/>
        <v>0</v>
      </c>
      <c r="OAW174" s="132">
        <f t="shared" si="167"/>
        <v>0</v>
      </c>
      <c r="OAX174" s="132">
        <f t="shared" si="167"/>
        <v>0</v>
      </c>
      <c r="OAY174" s="132">
        <f t="shared" si="167"/>
        <v>0</v>
      </c>
      <c r="OAZ174" s="132">
        <f t="shared" si="167"/>
        <v>0</v>
      </c>
      <c r="OBA174" s="132">
        <f t="shared" si="167"/>
        <v>0</v>
      </c>
      <c r="OBB174" s="132">
        <f t="shared" si="167"/>
        <v>0</v>
      </c>
      <c r="OBC174" s="132">
        <f t="shared" si="167"/>
        <v>0</v>
      </c>
      <c r="OBD174" s="132">
        <f t="shared" si="167"/>
        <v>0</v>
      </c>
      <c r="OBE174" s="132">
        <f t="shared" si="167"/>
        <v>0</v>
      </c>
      <c r="OBF174" s="132">
        <f t="shared" si="167"/>
        <v>0</v>
      </c>
      <c r="OBG174" s="132">
        <f t="shared" si="167"/>
        <v>0</v>
      </c>
      <c r="OBH174" s="132">
        <f t="shared" si="167"/>
        <v>0</v>
      </c>
      <c r="OBI174" s="132">
        <f t="shared" si="167"/>
        <v>0</v>
      </c>
      <c r="OBJ174" s="132">
        <f t="shared" ref="OBJ174:ODU174" si="168">SUBTOTAL(9,OBJ64:OBJ65)</f>
        <v>0</v>
      </c>
      <c r="OBK174" s="132">
        <f t="shared" si="168"/>
        <v>0</v>
      </c>
      <c r="OBL174" s="132">
        <f t="shared" si="168"/>
        <v>0</v>
      </c>
      <c r="OBM174" s="132">
        <f t="shared" si="168"/>
        <v>0</v>
      </c>
      <c r="OBN174" s="132">
        <f t="shared" si="168"/>
        <v>0</v>
      </c>
      <c r="OBO174" s="132">
        <f t="shared" si="168"/>
        <v>0</v>
      </c>
      <c r="OBP174" s="132">
        <f t="shared" si="168"/>
        <v>0</v>
      </c>
      <c r="OBQ174" s="132">
        <f t="shared" si="168"/>
        <v>0</v>
      </c>
      <c r="OBR174" s="132">
        <f t="shared" si="168"/>
        <v>0</v>
      </c>
      <c r="OBS174" s="132">
        <f t="shared" si="168"/>
        <v>0</v>
      </c>
      <c r="OBT174" s="132">
        <f t="shared" si="168"/>
        <v>0</v>
      </c>
      <c r="OBU174" s="132">
        <f t="shared" si="168"/>
        <v>0</v>
      </c>
      <c r="OBV174" s="132">
        <f t="shared" si="168"/>
        <v>0</v>
      </c>
      <c r="OBW174" s="132">
        <f t="shared" si="168"/>
        <v>0</v>
      </c>
      <c r="OBX174" s="132">
        <f t="shared" si="168"/>
        <v>0</v>
      </c>
      <c r="OBY174" s="132">
        <f t="shared" si="168"/>
        <v>0</v>
      </c>
      <c r="OBZ174" s="132">
        <f t="shared" si="168"/>
        <v>0</v>
      </c>
      <c r="OCA174" s="132">
        <f t="shared" si="168"/>
        <v>0</v>
      </c>
      <c r="OCB174" s="132">
        <f t="shared" si="168"/>
        <v>0</v>
      </c>
      <c r="OCC174" s="132">
        <f t="shared" si="168"/>
        <v>0</v>
      </c>
      <c r="OCD174" s="132">
        <f t="shared" si="168"/>
        <v>0</v>
      </c>
      <c r="OCE174" s="132">
        <f t="shared" si="168"/>
        <v>0</v>
      </c>
      <c r="OCF174" s="132">
        <f t="shared" si="168"/>
        <v>0</v>
      </c>
      <c r="OCG174" s="132">
        <f t="shared" si="168"/>
        <v>0</v>
      </c>
      <c r="OCH174" s="132">
        <f t="shared" si="168"/>
        <v>0</v>
      </c>
      <c r="OCI174" s="132">
        <f t="shared" si="168"/>
        <v>0</v>
      </c>
      <c r="OCJ174" s="132">
        <f t="shared" si="168"/>
        <v>0</v>
      </c>
      <c r="OCK174" s="132">
        <f t="shared" si="168"/>
        <v>0</v>
      </c>
      <c r="OCL174" s="132">
        <f t="shared" si="168"/>
        <v>0</v>
      </c>
      <c r="OCM174" s="132">
        <f t="shared" si="168"/>
        <v>0</v>
      </c>
      <c r="OCN174" s="132">
        <f t="shared" si="168"/>
        <v>0</v>
      </c>
      <c r="OCO174" s="132">
        <f t="shared" si="168"/>
        <v>0</v>
      </c>
      <c r="OCP174" s="132">
        <f t="shared" si="168"/>
        <v>0</v>
      </c>
      <c r="OCQ174" s="132">
        <f t="shared" si="168"/>
        <v>0</v>
      </c>
      <c r="OCR174" s="132">
        <f t="shared" si="168"/>
        <v>0</v>
      </c>
      <c r="OCS174" s="132">
        <f t="shared" si="168"/>
        <v>0</v>
      </c>
      <c r="OCT174" s="132">
        <f t="shared" si="168"/>
        <v>0</v>
      </c>
      <c r="OCU174" s="132">
        <f t="shared" si="168"/>
        <v>0</v>
      </c>
      <c r="OCV174" s="132">
        <f t="shared" si="168"/>
        <v>0</v>
      </c>
      <c r="OCW174" s="132">
        <f t="shared" si="168"/>
        <v>0</v>
      </c>
      <c r="OCX174" s="132">
        <f t="shared" si="168"/>
        <v>0</v>
      </c>
      <c r="OCY174" s="132">
        <f t="shared" si="168"/>
        <v>0</v>
      </c>
      <c r="OCZ174" s="132">
        <f t="shared" si="168"/>
        <v>0</v>
      </c>
      <c r="ODA174" s="132">
        <f t="shared" si="168"/>
        <v>0</v>
      </c>
      <c r="ODB174" s="132">
        <f t="shared" si="168"/>
        <v>0</v>
      </c>
      <c r="ODC174" s="132">
        <f t="shared" si="168"/>
        <v>0</v>
      </c>
      <c r="ODD174" s="132">
        <f t="shared" si="168"/>
        <v>0</v>
      </c>
      <c r="ODE174" s="132">
        <f t="shared" si="168"/>
        <v>0</v>
      </c>
      <c r="ODF174" s="132">
        <f t="shared" si="168"/>
        <v>0</v>
      </c>
      <c r="ODG174" s="132">
        <f t="shared" si="168"/>
        <v>0</v>
      </c>
      <c r="ODH174" s="132">
        <f t="shared" si="168"/>
        <v>0</v>
      </c>
      <c r="ODI174" s="132">
        <f t="shared" si="168"/>
        <v>0</v>
      </c>
      <c r="ODJ174" s="132">
        <f t="shared" si="168"/>
        <v>0</v>
      </c>
      <c r="ODK174" s="132">
        <f t="shared" si="168"/>
        <v>0</v>
      </c>
      <c r="ODL174" s="132">
        <f t="shared" si="168"/>
        <v>0</v>
      </c>
      <c r="ODM174" s="132">
        <f t="shared" si="168"/>
        <v>0</v>
      </c>
      <c r="ODN174" s="132">
        <f t="shared" si="168"/>
        <v>0</v>
      </c>
      <c r="ODO174" s="132">
        <f t="shared" si="168"/>
        <v>0</v>
      </c>
      <c r="ODP174" s="132">
        <f t="shared" si="168"/>
        <v>0</v>
      </c>
      <c r="ODQ174" s="132">
        <f t="shared" si="168"/>
        <v>0</v>
      </c>
      <c r="ODR174" s="132">
        <f t="shared" si="168"/>
        <v>0</v>
      </c>
      <c r="ODS174" s="132">
        <f t="shared" si="168"/>
        <v>0</v>
      </c>
      <c r="ODT174" s="132">
        <f t="shared" si="168"/>
        <v>0</v>
      </c>
      <c r="ODU174" s="132">
        <f t="shared" si="168"/>
        <v>0</v>
      </c>
      <c r="ODV174" s="132">
        <f t="shared" ref="ODV174:OGG174" si="169">SUBTOTAL(9,ODV64:ODV65)</f>
        <v>0</v>
      </c>
      <c r="ODW174" s="132">
        <f t="shared" si="169"/>
        <v>0</v>
      </c>
      <c r="ODX174" s="132">
        <f t="shared" si="169"/>
        <v>0</v>
      </c>
      <c r="ODY174" s="132">
        <f t="shared" si="169"/>
        <v>0</v>
      </c>
      <c r="ODZ174" s="132">
        <f t="shared" si="169"/>
        <v>0</v>
      </c>
      <c r="OEA174" s="132">
        <f t="shared" si="169"/>
        <v>0</v>
      </c>
      <c r="OEB174" s="132">
        <f t="shared" si="169"/>
        <v>0</v>
      </c>
      <c r="OEC174" s="132">
        <f t="shared" si="169"/>
        <v>0</v>
      </c>
      <c r="OED174" s="132">
        <f t="shared" si="169"/>
        <v>0</v>
      </c>
      <c r="OEE174" s="132">
        <f t="shared" si="169"/>
        <v>0</v>
      </c>
      <c r="OEF174" s="132">
        <f t="shared" si="169"/>
        <v>0</v>
      </c>
      <c r="OEG174" s="132">
        <f t="shared" si="169"/>
        <v>0</v>
      </c>
      <c r="OEH174" s="132">
        <f t="shared" si="169"/>
        <v>0</v>
      </c>
      <c r="OEI174" s="132">
        <f t="shared" si="169"/>
        <v>0</v>
      </c>
      <c r="OEJ174" s="132">
        <f t="shared" si="169"/>
        <v>0</v>
      </c>
      <c r="OEK174" s="132">
        <f t="shared" si="169"/>
        <v>0</v>
      </c>
      <c r="OEL174" s="132">
        <f t="shared" si="169"/>
        <v>0</v>
      </c>
      <c r="OEM174" s="132">
        <f t="shared" si="169"/>
        <v>0</v>
      </c>
      <c r="OEN174" s="132">
        <f t="shared" si="169"/>
        <v>0</v>
      </c>
      <c r="OEO174" s="132">
        <f t="shared" si="169"/>
        <v>0</v>
      </c>
      <c r="OEP174" s="132">
        <f t="shared" si="169"/>
        <v>0</v>
      </c>
      <c r="OEQ174" s="132">
        <f t="shared" si="169"/>
        <v>0</v>
      </c>
      <c r="OER174" s="132">
        <f t="shared" si="169"/>
        <v>0</v>
      </c>
      <c r="OES174" s="132">
        <f t="shared" si="169"/>
        <v>0</v>
      </c>
      <c r="OET174" s="132">
        <f t="shared" si="169"/>
        <v>0</v>
      </c>
      <c r="OEU174" s="132">
        <f t="shared" si="169"/>
        <v>0</v>
      </c>
      <c r="OEV174" s="132">
        <f t="shared" si="169"/>
        <v>0</v>
      </c>
      <c r="OEW174" s="132">
        <f t="shared" si="169"/>
        <v>0</v>
      </c>
      <c r="OEX174" s="132">
        <f t="shared" si="169"/>
        <v>0</v>
      </c>
      <c r="OEY174" s="132">
        <f t="shared" si="169"/>
        <v>0</v>
      </c>
      <c r="OEZ174" s="132">
        <f t="shared" si="169"/>
        <v>0</v>
      </c>
      <c r="OFA174" s="132">
        <f t="shared" si="169"/>
        <v>0</v>
      </c>
      <c r="OFB174" s="132">
        <f t="shared" si="169"/>
        <v>0</v>
      </c>
      <c r="OFC174" s="132">
        <f t="shared" si="169"/>
        <v>0</v>
      </c>
      <c r="OFD174" s="132">
        <f t="shared" si="169"/>
        <v>0</v>
      </c>
      <c r="OFE174" s="132">
        <f t="shared" si="169"/>
        <v>0</v>
      </c>
      <c r="OFF174" s="132">
        <f t="shared" si="169"/>
        <v>0</v>
      </c>
      <c r="OFG174" s="132">
        <f t="shared" si="169"/>
        <v>0</v>
      </c>
      <c r="OFH174" s="132">
        <f t="shared" si="169"/>
        <v>0</v>
      </c>
      <c r="OFI174" s="132">
        <f t="shared" si="169"/>
        <v>0</v>
      </c>
      <c r="OFJ174" s="132">
        <f t="shared" si="169"/>
        <v>0</v>
      </c>
      <c r="OFK174" s="132">
        <f t="shared" si="169"/>
        <v>0</v>
      </c>
      <c r="OFL174" s="132">
        <f t="shared" si="169"/>
        <v>0</v>
      </c>
      <c r="OFM174" s="132">
        <f t="shared" si="169"/>
        <v>0</v>
      </c>
      <c r="OFN174" s="132">
        <f t="shared" si="169"/>
        <v>0</v>
      </c>
      <c r="OFO174" s="132">
        <f t="shared" si="169"/>
        <v>0</v>
      </c>
      <c r="OFP174" s="132">
        <f t="shared" si="169"/>
        <v>0</v>
      </c>
      <c r="OFQ174" s="132">
        <f t="shared" si="169"/>
        <v>0</v>
      </c>
      <c r="OFR174" s="132">
        <f t="shared" si="169"/>
        <v>0</v>
      </c>
      <c r="OFS174" s="132">
        <f t="shared" si="169"/>
        <v>0</v>
      </c>
      <c r="OFT174" s="132">
        <f t="shared" si="169"/>
        <v>0</v>
      </c>
      <c r="OFU174" s="132">
        <f t="shared" si="169"/>
        <v>0</v>
      </c>
      <c r="OFV174" s="132">
        <f t="shared" si="169"/>
        <v>0</v>
      </c>
      <c r="OFW174" s="132">
        <f t="shared" si="169"/>
        <v>0</v>
      </c>
      <c r="OFX174" s="132">
        <f t="shared" si="169"/>
        <v>0</v>
      </c>
      <c r="OFY174" s="132">
        <f t="shared" si="169"/>
        <v>0</v>
      </c>
      <c r="OFZ174" s="132">
        <f t="shared" si="169"/>
        <v>0</v>
      </c>
      <c r="OGA174" s="132">
        <f t="shared" si="169"/>
        <v>0</v>
      </c>
      <c r="OGB174" s="132">
        <f t="shared" si="169"/>
        <v>0</v>
      </c>
      <c r="OGC174" s="132">
        <f t="shared" si="169"/>
        <v>0</v>
      </c>
      <c r="OGD174" s="132">
        <f t="shared" si="169"/>
        <v>0</v>
      </c>
      <c r="OGE174" s="132">
        <f t="shared" si="169"/>
        <v>0</v>
      </c>
      <c r="OGF174" s="132">
        <f t="shared" si="169"/>
        <v>0</v>
      </c>
      <c r="OGG174" s="132">
        <f t="shared" si="169"/>
        <v>0</v>
      </c>
      <c r="OGH174" s="132">
        <f t="shared" ref="OGH174:OIS174" si="170">SUBTOTAL(9,OGH64:OGH65)</f>
        <v>0</v>
      </c>
      <c r="OGI174" s="132">
        <f t="shared" si="170"/>
        <v>0</v>
      </c>
      <c r="OGJ174" s="132">
        <f t="shared" si="170"/>
        <v>0</v>
      </c>
      <c r="OGK174" s="132">
        <f t="shared" si="170"/>
        <v>0</v>
      </c>
      <c r="OGL174" s="132">
        <f t="shared" si="170"/>
        <v>0</v>
      </c>
      <c r="OGM174" s="132">
        <f t="shared" si="170"/>
        <v>0</v>
      </c>
      <c r="OGN174" s="132">
        <f t="shared" si="170"/>
        <v>0</v>
      </c>
      <c r="OGO174" s="132">
        <f t="shared" si="170"/>
        <v>0</v>
      </c>
      <c r="OGP174" s="132">
        <f t="shared" si="170"/>
        <v>0</v>
      </c>
      <c r="OGQ174" s="132">
        <f t="shared" si="170"/>
        <v>0</v>
      </c>
      <c r="OGR174" s="132">
        <f t="shared" si="170"/>
        <v>0</v>
      </c>
      <c r="OGS174" s="132">
        <f t="shared" si="170"/>
        <v>0</v>
      </c>
      <c r="OGT174" s="132">
        <f t="shared" si="170"/>
        <v>0</v>
      </c>
      <c r="OGU174" s="132">
        <f t="shared" si="170"/>
        <v>0</v>
      </c>
      <c r="OGV174" s="132">
        <f t="shared" si="170"/>
        <v>0</v>
      </c>
      <c r="OGW174" s="132">
        <f t="shared" si="170"/>
        <v>0</v>
      </c>
      <c r="OGX174" s="132">
        <f t="shared" si="170"/>
        <v>0</v>
      </c>
      <c r="OGY174" s="132">
        <f t="shared" si="170"/>
        <v>0</v>
      </c>
      <c r="OGZ174" s="132">
        <f t="shared" si="170"/>
        <v>0</v>
      </c>
      <c r="OHA174" s="132">
        <f t="shared" si="170"/>
        <v>0</v>
      </c>
      <c r="OHB174" s="132">
        <f t="shared" si="170"/>
        <v>0</v>
      </c>
      <c r="OHC174" s="132">
        <f t="shared" si="170"/>
        <v>0</v>
      </c>
      <c r="OHD174" s="132">
        <f t="shared" si="170"/>
        <v>0</v>
      </c>
      <c r="OHE174" s="132">
        <f t="shared" si="170"/>
        <v>0</v>
      </c>
      <c r="OHF174" s="132">
        <f t="shared" si="170"/>
        <v>0</v>
      </c>
      <c r="OHG174" s="132">
        <f t="shared" si="170"/>
        <v>0</v>
      </c>
      <c r="OHH174" s="132">
        <f t="shared" si="170"/>
        <v>0</v>
      </c>
      <c r="OHI174" s="132">
        <f t="shared" si="170"/>
        <v>0</v>
      </c>
      <c r="OHJ174" s="132">
        <f t="shared" si="170"/>
        <v>0</v>
      </c>
      <c r="OHK174" s="132">
        <f t="shared" si="170"/>
        <v>0</v>
      </c>
      <c r="OHL174" s="132">
        <f t="shared" si="170"/>
        <v>0</v>
      </c>
      <c r="OHM174" s="132">
        <f t="shared" si="170"/>
        <v>0</v>
      </c>
      <c r="OHN174" s="132">
        <f t="shared" si="170"/>
        <v>0</v>
      </c>
      <c r="OHO174" s="132">
        <f t="shared" si="170"/>
        <v>0</v>
      </c>
      <c r="OHP174" s="132">
        <f t="shared" si="170"/>
        <v>0</v>
      </c>
      <c r="OHQ174" s="132">
        <f t="shared" si="170"/>
        <v>0</v>
      </c>
      <c r="OHR174" s="132">
        <f t="shared" si="170"/>
        <v>0</v>
      </c>
      <c r="OHS174" s="132">
        <f t="shared" si="170"/>
        <v>0</v>
      </c>
      <c r="OHT174" s="132">
        <f t="shared" si="170"/>
        <v>0</v>
      </c>
      <c r="OHU174" s="132">
        <f t="shared" si="170"/>
        <v>0</v>
      </c>
      <c r="OHV174" s="132">
        <f t="shared" si="170"/>
        <v>0</v>
      </c>
      <c r="OHW174" s="132">
        <f t="shared" si="170"/>
        <v>0</v>
      </c>
      <c r="OHX174" s="132">
        <f t="shared" si="170"/>
        <v>0</v>
      </c>
      <c r="OHY174" s="132">
        <f t="shared" si="170"/>
        <v>0</v>
      </c>
      <c r="OHZ174" s="132">
        <f t="shared" si="170"/>
        <v>0</v>
      </c>
      <c r="OIA174" s="132">
        <f t="shared" si="170"/>
        <v>0</v>
      </c>
      <c r="OIB174" s="132">
        <f t="shared" si="170"/>
        <v>0</v>
      </c>
      <c r="OIC174" s="132">
        <f t="shared" si="170"/>
        <v>0</v>
      </c>
      <c r="OID174" s="132">
        <f t="shared" si="170"/>
        <v>0</v>
      </c>
      <c r="OIE174" s="132">
        <f t="shared" si="170"/>
        <v>0</v>
      </c>
      <c r="OIF174" s="132">
        <f t="shared" si="170"/>
        <v>0</v>
      </c>
      <c r="OIG174" s="132">
        <f t="shared" si="170"/>
        <v>0</v>
      </c>
      <c r="OIH174" s="132">
        <f t="shared" si="170"/>
        <v>0</v>
      </c>
      <c r="OII174" s="132">
        <f t="shared" si="170"/>
        <v>0</v>
      </c>
      <c r="OIJ174" s="132">
        <f t="shared" si="170"/>
        <v>0</v>
      </c>
      <c r="OIK174" s="132">
        <f t="shared" si="170"/>
        <v>0</v>
      </c>
      <c r="OIL174" s="132">
        <f t="shared" si="170"/>
        <v>0</v>
      </c>
      <c r="OIM174" s="132">
        <f t="shared" si="170"/>
        <v>0</v>
      </c>
      <c r="OIN174" s="132">
        <f t="shared" si="170"/>
        <v>0</v>
      </c>
      <c r="OIO174" s="132">
        <f t="shared" si="170"/>
        <v>0</v>
      </c>
      <c r="OIP174" s="132">
        <f t="shared" si="170"/>
        <v>0</v>
      </c>
      <c r="OIQ174" s="132">
        <f t="shared" si="170"/>
        <v>0</v>
      </c>
      <c r="OIR174" s="132">
        <f t="shared" si="170"/>
        <v>0</v>
      </c>
      <c r="OIS174" s="132">
        <f t="shared" si="170"/>
        <v>0</v>
      </c>
      <c r="OIT174" s="132">
        <f t="shared" ref="OIT174:OLE174" si="171">SUBTOTAL(9,OIT64:OIT65)</f>
        <v>0</v>
      </c>
      <c r="OIU174" s="132">
        <f t="shared" si="171"/>
        <v>0</v>
      </c>
      <c r="OIV174" s="132">
        <f t="shared" si="171"/>
        <v>0</v>
      </c>
      <c r="OIW174" s="132">
        <f t="shared" si="171"/>
        <v>0</v>
      </c>
      <c r="OIX174" s="132">
        <f t="shared" si="171"/>
        <v>0</v>
      </c>
      <c r="OIY174" s="132">
        <f t="shared" si="171"/>
        <v>0</v>
      </c>
      <c r="OIZ174" s="132">
        <f t="shared" si="171"/>
        <v>0</v>
      </c>
      <c r="OJA174" s="132">
        <f t="shared" si="171"/>
        <v>0</v>
      </c>
      <c r="OJB174" s="132">
        <f t="shared" si="171"/>
        <v>0</v>
      </c>
      <c r="OJC174" s="132">
        <f t="shared" si="171"/>
        <v>0</v>
      </c>
      <c r="OJD174" s="132">
        <f t="shared" si="171"/>
        <v>0</v>
      </c>
      <c r="OJE174" s="132">
        <f t="shared" si="171"/>
        <v>0</v>
      </c>
      <c r="OJF174" s="132">
        <f t="shared" si="171"/>
        <v>0</v>
      </c>
      <c r="OJG174" s="132">
        <f t="shared" si="171"/>
        <v>0</v>
      </c>
      <c r="OJH174" s="132">
        <f t="shared" si="171"/>
        <v>0</v>
      </c>
      <c r="OJI174" s="132">
        <f t="shared" si="171"/>
        <v>0</v>
      </c>
      <c r="OJJ174" s="132">
        <f t="shared" si="171"/>
        <v>0</v>
      </c>
      <c r="OJK174" s="132">
        <f t="shared" si="171"/>
        <v>0</v>
      </c>
      <c r="OJL174" s="132">
        <f t="shared" si="171"/>
        <v>0</v>
      </c>
      <c r="OJM174" s="132">
        <f t="shared" si="171"/>
        <v>0</v>
      </c>
      <c r="OJN174" s="132">
        <f t="shared" si="171"/>
        <v>0</v>
      </c>
      <c r="OJO174" s="132">
        <f t="shared" si="171"/>
        <v>0</v>
      </c>
      <c r="OJP174" s="132">
        <f t="shared" si="171"/>
        <v>0</v>
      </c>
      <c r="OJQ174" s="132">
        <f t="shared" si="171"/>
        <v>0</v>
      </c>
      <c r="OJR174" s="132">
        <f t="shared" si="171"/>
        <v>0</v>
      </c>
      <c r="OJS174" s="132">
        <f t="shared" si="171"/>
        <v>0</v>
      </c>
      <c r="OJT174" s="132">
        <f t="shared" si="171"/>
        <v>0</v>
      </c>
      <c r="OJU174" s="132">
        <f t="shared" si="171"/>
        <v>0</v>
      </c>
      <c r="OJV174" s="132">
        <f t="shared" si="171"/>
        <v>0</v>
      </c>
      <c r="OJW174" s="132">
        <f t="shared" si="171"/>
        <v>0</v>
      </c>
      <c r="OJX174" s="132">
        <f t="shared" si="171"/>
        <v>0</v>
      </c>
      <c r="OJY174" s="132">
        <f t="shared" si="171"/>
        <v>0</v>
      </c>
      <c r="OJZ174" s="132">
        <f t="shared" si="171"/>
        <v>0</v>
      </c>
      <c r="OKA174" s="132">
        <f t="shared" si="171"/>
        <v>0</v>
      </c>
      <c r="OKB174" s="132">
        <f t="shared" si="171"/>
        <v>0</v>
      </c>
      <c r="OKC174" s="132">
        <f t="shared" si="171"/>
        <v>0</v>
      </c>
      <c r="OKD174" s="132">
        <f t="shared" si="171"/>
        <v>0</v>
      </c>
      <c r="OKE174" s="132">
        <f t="shared" si="171"/>
        <v>0</v>
      </c>
      <c r="OKF174" s="132">
        <f t="shared" si="171"/>
        <v>0</v>
      </c>
      <c r="OKG174" s="132">
        <f t="shared" si="171"/>
        <v>0</v>
      </c>
      <c r="OKH174" s="132">
        <f t="shared" si="171"/>
        <v>0</v>
      </c>
      <c r="OKI174" s="132">
        <f t="shared" si="171"/>
        <v>0</v>
      </c>
      <c r="OKJ174" s="132">
        <f t="shared" si="171"/>
        <v>0</v>
      </c>
      <c r="OKK174" s="132">
        <f t="shared" si="171"/>
        <v>0</v>
      </c>
      <c r="OKL174" s="132">
        <f t="shared" si="171"/>
        <v>0</v>
      </c>
      <c r="OKM174" s="132">
        <f t="shared" si="171"/>
        <v>0</v>
      </c>
      <c r="OKN174" s="132">
        <f t="shared" si="171"/>
        <v>0</v>
      </c>
      <c r="OKO174" s="132">
        <f t="shared" si="171"/>
        <v>0</v>
      </c>
      <c r="OKP174" s="132">
        <f t="shared" si="171"/>
        <v>0</v>
      </c>
      <c r="OKQ174" s="132">
        <f t="shared" si="171"/>
        <v>0</v>
      </c>
      <c r="OKR174" s="132">
        <f t="shared" si="171"/>
        <v>0</v>
      </c>
      <c r="OKS174" s="132">
        <f t="shared" si="171"/>
        <v>0</v>
      </c>
      <c r="OKT174" s="132">
        <f t="shared" si="171"/>
        <v>0</v>
      </c>
      <c r="OKU174" s="132">
        <f t="shared" si="171"/>
        <v>0</v>
      </c>
      <c r="OKV174" s="132">
        <f t="shared" si="171"/>
        <v>0</v>
      </c>
      <c r="OKW174" s="132">
        <f t="shared" si="171"/>
        <v>0</v>
      </c>
      <c r="OKX174" s="132">
        <f t="shared" si="171"/>
        <v>0</v>
      </c>
      <c r="OKY174" s="132">
        <f t="shared" si="171"/>
        <v>0</v>
      </c>
      <c r="OKZ174" s="132">
        <f t="shared" si="171"/>
        <v>0</v>
      </c>
      <c r="OLA174" s="132">
        <f t="shared" si="171"/>
        <v>0</v>
      </c>
      <c r="OLB174" s="132">
        <f t="shared" si="171"/>
        <v>0</v>
      </c>
      <c r="OLC174" s="132">
        <f t="shared" si="171"/>
        <v>0</v>
      </c>
      <c r="OLD174" s="132">
        <f t="shared" si="171"/>
        <v>0</v>
      </c>
      <c r="OLE174" s="132">
        <f t="shared" si="171"/>
        <v>0</v>
      </c>
      <c r="OLF174" s="132">
        <f t="shared" ref="OLF174:ONQ174" si="172">SUBTOTAL(9,OLF64:OLF65)</f>
        <v>0</v>
      </c>
      <c r="OLG174" s="132">
        <f t="shared" si="172"/>
        <v>0</v>
      </c>
      <c r="OLH174" s="132">
        <f t="shared" si="172"/>
        <v>0</v>
      </c>
      <c r="OLI174" s="132">
        <f t="shared" si="172"/>
        <v>0</v>
      </c>
      <c r="OLJ174" s="132">
        <f t="shared" si="172"/>
        <v>0</v>
      </c>
      <c r="OLK174" s="132">
        <f t="shared" si="172"/>
        <v>0</v>
      </c>
      <c r="OLL174" s="132">
        <f t="shared" si="172"/>
        <v>0</v>
      </c>
      <c r="OLM174" s="132">
        <f t="shared" si="172"/>
        <v>0</v>
      </c>
      <c r="OLN174" s="132">
        <f t="shared" si="172"/>
        <v>0</v>
      </c>
      <c r="OLO174" s="132">
        <f t="shared" si="172"/>
        <v>0</v>
      </c>
      <c r="OLP174" s="132">
        <f t="shared" si="172"/>
        <v>0</v>
      </c>
      <c r="OLQ174" s="132">
        <f t="shared" si="172"/>
        <v>0</v>
      </c>
      <c r="OLR174" s="132">
        <f t="shared" si="172"/>
        <v>0</v>
      </c>
      <c r="OLS174" s="132">
        <f t="shared" si="172"/>
        <v>0</v>
      </c>
      <c r="OLT174" s="132">
        <f t="shared" si="172"/>
        <v>0</v>
      </c>
      <c r="OLU174" s="132">
        <f t="shared" si="172"/>
        <v>0</v>
      </c>
      <c r="OLV174" s="132">
        <f t="shared" si="172"/>
        <v>0</v>
      </c>
      <c r="OLW174" s="132">
        <f t="shared" si="172"/>
        <v>0</v>
      </c>
      <c r="OLX174" s="132">
        <f t="shared" si="172"/>
        <v>0</v>
      </c>
      <c r="OLY174" s="132">
        <f t="shared" si="172"/>
        <v>0</v>
      </c>
      <c r="OLZ174" s="132">
        <f t="shared" si="172"/>
        <v>0</v>
      </c>
      <c r="OMA174" s="132">
        <f t="shared" si="172"/>
        <v>0</v>
      </c>
      <c r="OMB174" s="132">
        <f t="shared" si="172"/>
        <v>0</v>
      </c>
      <c r="OMC174" s="132">
        <f t="shared" si="172"/>
        <v>0</v>
      </c>
      <c r="OMD174" s="132">
        <f t="shared" si="172"/>
        <v>0</v>
      </c>
      <c r="OME174" s="132">
        <f t="shared" si="172"/>
        <v>0</v>
      </c>
      <c r="OMF174" s="132">
        <f t="shared" si="172"/>
        <v>0</v>
      </c>
      <c r="OMG174" s="132">
        <f t="shared" si="172"/>
        <v>0</v>
      </c>
      <c r="OMH174" s="132">
        <f t="shared" si="172"/>
        <v>0</v>
      </c>
      <c r="OMI174" s="132">
        <f t="shared" si="172"/>
        <v>0</v>
      </c>
      <c r="OMJ174" s="132">
        <f t="shared" si="172"/>
        <v>0</v>
      </c>
      <c r="OMK174" s="132">
        <f t="shared" si="172"/>
        <v>0</v>
      </c>
      <c r="OML174" s="132">
        <f t="shared" si="172"/>
        <v>0</v>
      </c>
      <c r="OMM174" s="132">
        <f t="shared" si="172"/>
        <v>0</v>
      </c>
      <c r="OMN174" s="132">
        <f t="shared" si="172"/>
        <v>0</v>
      </c>
      <c r="OMO174" s="132">
        <f t="shared" si="172"/>
        <v>0</v>
      </c>
      <c r="OMP174" s="132">
        <f t="shared" si="172"/>
        <v>0</v>
      </c>
      <c r="OMQ174" s="132">
        <f t="shared" si="172"/>
        <v>0</v>
      </c>
      <c r="OMR174" s="132">
        <f t="shared" si="172"/>
        <v>0</v>
      </c>
      <c r="OMS174" s="132">
        <f t="shared" si="172"/>
        <v>0</v>
      </c>
      <c r="OMT174" s="132">
        <f t="shared" si="172"/>
        <v>0</v>
      </c>
      <c r="OMU174" s="132">
        <f t="shared" si="172"/>
        <v>0</v>
      </c>
      <c r="OMV174" s="132">
        <f t="shared" si="172"/>
        <v>0</v>
      </c>
      <c r="OMW174" s="132">
        <f t="shared" si="172"/>
        <v>0</v>
      </c>
      <c r="OMX174" s="132">
        <f t="shared" si="172"/>
        <v>0</v>
      </c>
      <c r="OMY174" s="132">
        <f t="shared" si="172"/>
        <v>0</v>
      </c>
      <c r="OMZ174" s="132">
        <f t="shared" si="172"/>
        <v>0</v>
      </c>
      <c r="ONA174" s="132">
        <f t="shared" si="172"/>
        <v>0</v>
      </c>
      <c r="ONB174" s="132">
        <f t="shared" si="172"/>
        <v>0</v>
      </c>
      <c r="ONC174" s="132">
        <f t="shared" si="172"/>
        <v>0</v>
      </c>
      <c r="OND174" s="132">
        <f t="shared" si="172"/>
        <v>0</v>
      </c>
      <c r="ONE174" s="132">
        <f t="shared" si="172"/>
        <v>0</v>
      </c>
      <c r="ONF174" s="132">
        <f t="shared" si="172"/>
        <v>0</v>
      </c>
      <c r="ONG174" s="132">
        <f t="shared" si="172"/>
        <v>0</v>
      </c>
      <c r="ONH174" s="132">
        <f t="shared" si="172"/>
        <v>0</v>
      </c>
      <c r="ONI174" s="132">
        <f t="shared" si="172"/>
        <v>0</v>
      </c>
      <c r="ONJ174" s="132">
        <f t="shared" si="172"/>
        <v>0</v>
      </c>
      <c r="ONK174" s="132">
        <f t="shared" si="172"/>
        <v>0</v>
      </c>
      <c r="ONL174" s="132">
        <f t="shared" si="172"/>
        <v>0</v>
      </c>
      <c r="ONM174" s="132">
        <f t="shared" si="172"/>
        <v>0</v>
      </c>
      <c r="ONN174" s="132">
        <f t="shared" si="172"/>
        <v>0</v>
      </c>
      <c r="ONO174" s="132">
        <f t="shared" si="172"/>
        <v>0</v>
      </c>
      <c r="ONP174" s="132">
        <f t="shared" si="172"/>
        <v>0</v>
      </c>
      <c r="ONQ174" s="132">
        <f t="shared" si="172"/>
        <v>0</v>
      </c>
      <c r="ONR174" s="132">
        <f t="shared" ref="ONR174:OQC174" si="173">SUBTOTAL(9,ONR64:ONR65)</f>
        <v>0</v>
      </c>
      <c r="ONS174" s="132">
        <f t="shared" si="173"/>
        <v>0</v>
      </c>
      <c r="ONT174" s="132">
        <f t="shared" si="173"/>
        <v>0</v>
      </c>
      <c r="ONU174" s="132">
        <f t="shared" si="173"/>
        <v>0</v>
      </c>
      <c r="ONV174" s="132">
        <f t="shared" si="173"/>
        <v>0</v>
      </c>
      <c r="ONW174" s="132">
        <f t="shared" si="173"/>
        <v>0</v>
      </c>
      <c r="ONX174" s="132">
        <f t="shared" si="173"/>
        <v>0</v>
      </c>
      <c r="ONY174" s="132">
        <f t="shared" si="173"/>
        <v>0</v>
      </c>
      <c r="ONZ174" s="132">
        <f t="shared" si="173"/>
        <v>0</v>
      </c>
      <c r="OOA174" s="132">
        <f t="shared" si="173"/>
        <v>0</v>
      </c>
      <c r="OOB174" s="132">
        <f t="shared" si="173"/>
        <v>0</v>
      </c>
      <c r="OOC174" s="132">
        <f t="shared" si="173"/>
        <v>0</v>
      </c>
      <c r="OOD174" s="132">
        <f t="shared" si="173"/>
        <v>0</v>
      </c>
      <c r="OOE174" s="132">
        <f t="shared" si="173"/>
        <v>0</v>
      </c>
      <c r="OOF174" s="132">
        <f t="shared" si="173"/>
        <v>0</v>
      </c>
      <c r="OOG174" s="132">
        <f t="shared" si="173"/>
        <v>0</v>
      </c>
      <c r="OOH174" s="132">
        <f t="shared" si="173"/>
        <v>0</v>
      </c>
      <c r="OOI174" s="132">
        <f t="shared" si="173"/>
        <v>0</v>
      </c>
      <c r="OOJ174" s="132">
        <f t="shared" si="173"/>
        <v>0</v>
      </c>
      <c r="OOK174" s="132">
        <f t="shared" si="173"/>
        <v>0</v>
      </c>
      <c r="OOL174" s="132">
        <f t="shared" si="173"/>
        <v>0</v>
      </c>
      <c r="OOM174" s="132">
        <f t="shared" si="173"/>
        <v>0</v>
      </c>
      <c r="OON174" s="132">
        <f t="shared" si="173"/>
        <v>0</v>
      </c>
      <c r="OOO174" s="132">
        <f t="shared" si="173"/>
        <v>0</v>
      </c>
      <c r="OOP174" s="132">
        <f t="shared" si="173"/>
        <v>0</v>
      </c>
      <c r="OOQ174" s="132">
        <f t="shared" si="173"/>
        <v>0</v>
      </c>
      <c r="OOR174" s="132">
        <f t="shared" si="173"/>
        <v>0</v>
      </c>
      <c r="OOS174" s="132">
        <f t="shared" si="173"/>
        <v>0</v>
      </c>
      <c r="OOT174" s="132">
        <f t="shared" si="173"/>
        <v>0</v>
      </c>
      <c r="OOU174" s="132">
        <f t="shared" si="173"/>
        <v>0</v>
      </c>
      <c r="OOV174" s="132">
        <f t="shared" si="173"/>
        <v>0</v>
      </c>
      <c r="OOW174" s="132">
        <f t="shared" si="173"/>
        <v>0</v>
      </c>
      <c r="OOX174" s="132">
        <f t="shared" si="173"/>
        <v>0</v>
      </c>
      <c r="OOY174" s="132">
        <f t="shared" si="173"/>
        <v>0</v>
      </c>
      <c r="OOZ174" s="132">
        <f t="shared" si="173"/>
        <v>0</v>
      </c>
      <c r="OPA174" s="132">
        <f t="shared" si="173"/>
        <v>0</v>
      </c>
      <c r="OPB174" s="132">
        <f t="shared" si="173"/>
        <v>0</v>
      </c>
      <c r="OPC174" s="132">
        <f t="shared" si="173"/>
        <v>0</v>
      </c>
      <c r="OPD174" s="132">
        <f t="shared" si="173"/>
        <v>0</v>
      </c>
      <c r="OPE174" s="132">
        <f t="shared" si="173"/>
        <v>0</v>
      </c>
      <c r="OPF174" s="132">
        <f t="shared" si="173"/>
        <v>0</v>
      </c>
      <c r="OPG174" s="132">
        <f t="shared" si="173"/>
        <v>0</v>
      </c>
      <c r="OPH174" s="132">
        <f t="shared" si="173"/>
        <v>0</v>
      </c>
      <c r="OPI174" s="132">
        <f t="shared" si="173"/>
        <v>0</v>
      </c>
      <c r="OPJ174" s="132">
        <f t="shared" si="173"/>
        <v>0</v>
      </c>
      <c r="OPK174" s="132">
        <f t="shared" si="173"/>
        <v>0</v>
      </c>
      <c r="OPL174" s="132">
        <f t="shared" si="173"/>
        <v>0</v>
      </c>
      <c r="OPM174" s="132">
        <f t="shared" si="173"/>
        <v>0</v>
      </c>
      <c r="OPN174" s="132">
        <f t="shared" si="173"/>
        <v>0</v>
      </c>
      <c r="OPO174" s="132">
        <f t="shared" si="173"/>
        <v>0</v>
      </c>
      <c r="OPP174" s="132">
        <f t="shared" si="173"/>
        <v>0</v>
      </c>
      <c r="OPQ174" s="132">
        <f t="shared" si="173"/>
        <v>0</v>
      </c>
      <c r="OPR174" s="132">
        <f t="shared" si="173"/>
        <v>0</v>
      </c>
      <c r="OPS174" s="132">
        <f t="shared" si="173"/>
        <v>0</v>
      </c>
      <c r="OPT174" s="132">
        <f t="shared" si="173"/>
        <v>0</v>
      </c>
      <c r="OPU174" s="132">
        <f t="shared" si="173"/>
        <v>0</v>
      </c>
      <c r="OPV174" s="132">
        <f t="shared" si="173"/>
        <v>0</v>
      </c>
      <c r="OPW174" s="132">
        <f t="shared" si="173"/>
        <v>0</v>
      </c>
      <c r="OPX174" s="132">
        <f t="shared" si="173"/>
        <v>0</v>
      </c>
      <c r="OPY174" s="132">
        <f t="shared" si="173"/>
        <v>0</v>
      </c>
      <c r="OPZ174" s="132">
        <f t="shared" si="173"/>
        <v>0</v>
      </c>
      <c r="OQA174" s="132">
        <f t="shared" si="173"/>
        <v>0</v>
      </c>
      <c r="OQB174" s="132">
        <f t="shared" si="173"/>
        <v>0</v>
      </c>
      <c r="OQC174" s="132">
        <f t="shared" si="173"/>
        <v>0</v>
      </c>
      <c r="OQD174" s="132">
        <f t="shared" ref="OQD174:OSO174" si="174">SUBTOTAL(9,OQD64:OQD65)</f>
        <v>0</v>
      </c>
      <c r="OQE174" s="132">
        <f t="shared" si="174"/>
        <v>0</v>
      </c>
      <c r="OQF174" s="132">
        <f t="shared" si="174"/>
        <v>0</v>
      </c>
      <c r="OQG174" s="132">
        <f t="shared" si="174"/>
        <v>0</v>
      </c>
      <c r="OQH174" s="132">
        <f t="shared" si="174"/>
        <v>0</v>
      </c>
      <c r="OQI174" s="132">
        <f t="shared" si="174"/>
        <v>0</v>
      </c>
      <c r="OQJ174" s="132">
        <f t="shared" si="174"/>
        <v>0</v>
      </c>
      <c r="OQK174" s="132">
        <f t="shared" si="174"/>
        <v>0</v>
      </c>
      <c r="OQL174" s="132">
        <f t="shared" si="174"/>
        <v>0</v>
      </c>
      <c r="OQM174" s="132">
        <f t="shared" si="174"/>
        <v>0</v>
      </c>
      <c r="OQN174" s="132">
        <f t="shared" si="174"/>
        <v>0</v>
      </c>
      <c r="OQO174" s="132">
        <f t="shared" si="174"/>
        <v>0</v>
      </c>
      <c r="OQP174" s="132">
        <f t="shared" si="174"/>
        <v>0</v>
      </c>
      <c r="OQQ174" s="132">
        <f t="shared" si="174"/>
        <v>0</v>
      </c>
      <c r="OQR174" s="132">
        <f t="shared" si="174"/>
        <v>0</v>
      </c>
      <c r="OQS174" s="132">
        <f t="shared" si="174"/>
        <v>0</v>
      </c>
      <c r="OQT174" s="132">
        <f t="shared" si="174"/>
        <v>0</v>
      </c>
      <c r="OQU174" s="132">
        <f t="shared" si="174"/>
        <v>0</v>
      </c>
      <c r="OQV174" s="132">
        <f t="shared" si="174"/>
        <v>0</v>
      </c>
      <c r="OQW174" s="132">
        <f t="shared" si="174"/>
        <v>0</v>
      </c>
      <c r="OQX174" s="132">
        <f t="shared" si="174"/>
        <v>0</v>
      </c>
      <c r="OQY174" s="132">
        <f t="shared" si="174"/>
        <v>0</v>
      </c>
      <c r="OQZ174" s="132">
        <f t="shared" si="174"/>
        <v>0</v>
      </c>
      <c r="ORA174" s="132">
        <f t="shared" si="174"/>
        <v>0</v>
      </c>
      <c r="ORB174" s="132">
        <f t="shared" si="174"/>
        <v>0</v>
      </c>
      <c r="ORC174" s="132">
        <f t="shared" si="174"/>
        <v>0</v>
      </c>
      <c r="ORD174" s="132">
        <f t="shared" si="174"/>
        <v>0</v>
      </c>
      <c r="ORE174" s="132">
        <f t="shared" si="174"/>
        <v>0</v>
      </c>
      <c r="ORF174" s="132">
        <f t="shared" si="174"/>
        <v>0</v>
      </c>
      <c r="ORG174" s="132">
        <f t="shared" si="174"/>
        <v>0</v>
      </c>
      <c r="ORH174" s="132">
        <f t="shared" si="174"/>
        <v>0</v>
      </c>
      <c r="ORI174" s="132">
        <f t="shared" si="174"/>
        <v>0</v>
      </c>
      <c r="ORJ174" s="132">
        <f t="shared" si="174"/>
        <v>0</v>
      </c>
      <c r="ORK174" s="132">
        <f t="shared" si="174"/>
        <v>0</v>
      </c>
      <c r="ORL174" s="132">
        <f t="shared" si="174"/>
        <v>0</v>
      </c>
      <c r="ORM174" s="132">
        <f t="shared" si="174"/>
        <v>0</v>
      </c>
      <c r="ORN174" s="132">
        <f t="shared" si="174"/>
        <v>0</v>
      </c>
      <c r="ORO174" s="132">
        <f t="shared" si="174"/>
        <v>0</v>
      </c>
      <c r="ORP174" s="132">
        <f t="shared" si="174"/>
        <v>0</v>
      </c>
      <c r="ORQ174" s="132">
        <f t="shared" si="174"/>
        <v>0</v>
      </c>
      <c r="ORR174" s="132">
        <f t="shared" si="174"/>
        <v>0</v>
      </c>
      <c r="ORS174" s="132">
        <f t="shared" si="174"/>
        <v>0</v>
      </c>
      <c r="ORT174" s="132">
        <f t="shared" si="174"/>
        <v>0</v>
      </c>
      <c r="ORU174" s="132">
        <f t="shared" si="174"/>
        <v>0</v>
      </c>
      <c r="ORV174" s="132">
        <f t="shared" si="174"/>
        <v>0</v>
      </c>
      <c r="ORW174" s="132">
        <f t="shared" si="174"/>
        <v>0</v>
      </c>
      <c r="ORX174" s="132">
        <f t="shared" si="174"/>
        <v>0</v>
      </c>
      <c r="ORY174" s="132">
        <f t="shared" si="174"/>
        <v>0</v>
      </c>
      <c r="ORZ174" s="132">
        <f t="shared" si="174"/>
        <v>0</v>
      </c>
      <c r="OSA174" s="132">
        <f t="shared" si="174"/>
        <v>0</v>
      </c>
      <c r="OSB174" s="132">
        <f t="shared" si="174"/>
        <v>0</v>
      </c>
      <c r="OSC174" s="132">
        <f t="shared" si="174"/>
        <v>0</v>
      </c>
      <c r="OSD174" s="132">
        <f t="shared" si="174"/>
        <v>0</v>
      </c>
      <c r="OSE174" s="132">
        <f t="shared" si="174"/>
        <v>0</v>
      </c>
      <c r="OSF174" s="132">
        <f t="shared" si="174"/>
        <v>0</v>
      </c>
      <c r="OSG174" s="132">
        <f t="shared" si="174"/>
        <v>0</v>
      </c>
      <c r="OSH174" s="132">
        <f t="shared" si="174"/>
        <v>0</v>
      </c>
      <c r="OSI174" s="132">
        <f t="shared" si="174"/>
        <v>0</v>
      </c>
      <c r="OSJ174" s="132">
        <f t="shared" si="174"/>
        <v>0</v>
      </c>
      <c r="OSK174" s="132">
        <f t="shared" si="174"/>
        <v>0</v>
      </c>
      <c r="OSL174" s="132">
        <f t="shared" si="174"/>
        <v>0</v>
      </c>
      <c r="OSM174" s="132">
        <f t="shared" si="174"/>
        <v>0</v>
      </c>
      <c r="OSN174" s="132">
        <f t="shared" si="174"/>
        <v>0</v>
      </c>
      <c r="OSO174" s="132">
        <f t="shared" si="174"/>
        <v>0</v>
      </c>
      <c r="OSP174" s="132">
        <f t="shared" ref="OSP174:OVA174" si="175">SUBTOTAL(9,OSP64:OSP65)</f>
        <v>0</v>
      </c>
      <c r="OSQ174" s="132">
        <f t="shared" si="175"/>
        <v>0</v>
      </c>
      <c r="OSR174" s="132">
        <f t="shared" si="175"/>
        <v>0</v>
      </c>
      <c r="OSS174" s="132">
        <f t="shared" si="175"/>
        <v>0</v>
      </c>
      <c r="OST174" s="132">
        <f t="shared" si="175"/>
        <v>0</v>
      </c>
      <c r="OSU174" s="132">
        <f t="shared" si="175"/>
        <v>0</v>
      </c>
      <c r="OSV174" s="132">
        <f t="shared" si="175"/>
        <v>0</v>
      </c>
      <c r="OSW174" s="132">
        <f t="shared" si="175"/>
        <v>0</v>
      </c>
      <c r="OSX174" s="132">
        <f t="shared" si="175"/>
        <v>0</v>
      </c>
      <c r="OSY174" s="132">
        <f t="shared" si="175"/>
        <v>0</v>
      </c>
      <c r="OSZ174" s="132">
        <f t="shared" si="175"/>
        <v>0</v>
      </c>
      <c r="OTA174" s="132">
        <f t="shared" si="175"/>
        <v>0</v>
      </c>
      <c r="OTB174" s="132">
        <f t="shared" si="175"/>
        <v>0</v>
      </c>
      <c r="OTC174" s="132">
        <f t="shared" si="175"/>
        <v>0</v>
      </c>
      <c r="OTD174" s="132">
        <f t="shared" si="175"/>
        <v>0</v>
      </c>
      <c r="OTE174" s="132">
        <f t="shared" si="175"/>
        <v>0</v>
      </c>
      <c r="OTF174" s="132">
        <f t="shared" si="175"/>
        <v>0</v>
      </c>
      <c r="OTG174" s="132">
        <f t="shared" si="175"/>
        <v>0</v>
      </c>
      <c r="OTH174" s="132">
        <f t="shared" si="175"/>
        <v>0</v>
      </c>
      <c r="OTI174" s="132">
        <f t="shared" si="175"/>
        <v>0</v>
      </c>
      <c r="OTJ174" s="132">
        <f t="shared" si="175"/>
        <v>0</v>
      </c>
      <c r="OTK174" s="132">
        <f t="shared" si="175"/>
        <v>0</v>
      </c>
      <c r="OTL174" s="132">
        <f t="shared" si="175"/>
        <v>0</v>
      </c>
      <c r="OTM174" s="132">
        <f t="shared" si="175"/>
        <v>0</v>
      </c>
      <c r="OTN174" s="132">
        <f t="shared" si="175"/>
        <v>0</v>
      </c>
      <c r="OTO174" s="132">
        <f t="shared" si="175"/>
        <v>0</v>
      </c>
      <c r="OTP174" s="132">
        <f t="shared" si="175"/>
        <v>0</v>
      </c>
      <c r="OTQ174" s="132">
        <f t="shared" si="175"/>
        <v>0</v>
      </c>
      <c r="OTR174" s="132">
        <f t="shared" si="175"/>
        <v>0</v>
      </c>
      <c r="OTS174" s="132">
        <f t="shared" si="175"/>
        <v>0</v>
      </c>
      <c r="OTT174" s="132">
        <f t="shared" si="175"/>
        <v>0</v>
      </c>
      <c r="OTU174" s="132">
        <f t="shared" si="175"/>
        <v>0</v>
      </c>
      <c r="OTV174" s="132">
        <f t="shared" si="175"/>
        <v>0</v>
      </c>
      <c r="OTW174" s="132">
        <f t="shared" si="175"/>
        <v>0</v>
      </c>
      <c r="OTX174" s="132">
        <f t="shared" si="175"/>
        <v>0</v>
      </c>
      <c r="OTY174" s="132">
        <f t="shared" si="175"/>
        <v>0</v>
      </c>
      <c r="OTZ174" s="132">
        <f t="shared" si="175"/>
        <v>0</v>
      </c>
      <c r="OUA174" s="132">
        <f t="shared" si="175"/>
        <v>0</v>
      </c>
      <c r="OUB174" s="132">
        <f t="shared" si="175"/>
        <v>0</v>
      </c>
      <c r="OUC174" s="132">
        <f t="shared" si="175"/>
        <v>0</v>
      </c>
      <c r="OUD174" s="132">
        <f t="shared" si="175"/>
        <v>0</v>
      </c>
      <c r="OUE174" s="132">
        <f t="shared" si="175"/>
        <v>0</v>
      </c>
      <c r="OUF174" s="132">
        <f t="shared" si="175"/>
        <v>0</v>
      </c>
      <c r="OUG174" s="132">
        <f t="shared" si="175"/>
        <v>0</v>
      </c>
      <c r="OUH174" s="132">
        <f t="shared" si="175"/>
        <v>0</v>
      </c>
      <c r="OUI174" s="132">
        <f t="shared" si="175"/>
        <v>0</v>
      </c>
      <c r="OUJ174" s="132">
        <f t="shared" si="175"/>
        <v>0</v>
      </c>
      <c r="OUK174" s="132">
        <f t="shared" si="175"/>
        <v>0</v>
      </c>
      <c r="OUL174" s="132">
        <f t="shared" si="175"/>
        <v>0</v>
      </c>
      <c r="OUM174" s="132">
        <f t="shared" si="175"/>
        <v>0</v>
      </c>
      <c r="OUN174" s="132">
        <f t="shared" si="175"/>
        <v>0</v>
      </c>
      <c r="OUO174" s="132">
        <f t="shared" si="175"/>
        <v>0</v>
      </c>
      <c r="OUP174" s="132">
        <f t="shared" si="175"/>
        <v>0</v>
      </c>
      <c r="OUQ174" s="132">
        <f t="shared" si="175"/>
        <v>0</v>
      </c>
      <c r="OUR174" s="132">
        <f t="shared" si="175"/>
        <v>0</v>
      </c>
      <c r="OUS174" s="132">
        <f t="shared" si="175"/>
        <v>0</v>
      </c>
      <c r="OUT174" s="132">
        <f t="shared" si="175"/>
        <v>0</v>
      </c>
      <c r="OUU174" s="132">
        <f t="shared" si="175"/>
        <v>0</v>
      </c>
      <c r="OUV174" s="132">
        <f t="shared" si="175"/>
        <v>0</v>
      </c>
      <c r="OUW174" s="132">
        <f t="shared" si="175"/>
        <v>0</v>
      </c>
      <c r="OUX174" s="132">
        <f t="shared" si="175"/>
        <v>0</v>
      </c>
      <c r="OUY174" s="132">
        <f t="shared" si="175"/>
        <v>0</v>
      </c>
      <c r="OUZ174" s="132">
        <f t="shared" si="175"/>
        <v>0</v>
      </c>
      <c r="OVA174" s="132">
        <f t="shared" si="175"/>
        <v>0</v>
      </c>
      <c r="OVB174" s="132">
        <f t="shared" ref="OVB174:OXM174" si="176">SUBTOTAL(9,OVB64:OVB65)</f>
        <v>0</v>
      </c>
      <c r="OVC174" s="132">
        <f t="shared" si="176"/>
        <v>0</v>
      </c>
      <c r="OVD174" s="132">
        <f t="shared" si="176"/>
        <v>0</v>
      </c>
      <c r="OVE174" s="132">
        <f t="shared" si="176"/>
        <v>0</v>
      </c>
      <c r="OVF174" s="132">
        <f t="shared" si="176"/>
        <v>0</v>
      </c>
      <c r="OVG174" s="132">
        <f t="shared" si="176"/>
        <v>0</v>
      </c>
      <c r="OVH174" s="132">
        <f t="shared" si="176"/>
        <v>0</v>
      </c>
      <c r="OVI174" s="132">
        <f t="shared" si="176"/>
        <v>0</v>
      </c>
      <c r="OVJ174" s="132">
        <f t="shared" si="176"/>
        <v>0</v>
      </c>
      <c r="OVK174" s="132">
        <f t="shared" si="176"/>
        <v>0</v>
      </c>
      <c r="OVL174" s="132">
        <f t="shared" si="176"/>
        <v>0</v>
      </c>
      <c r="OVM174" s="132">
        <f t="shared" si="176"/>
        <v>0</v>
      </c>
      <c r="OVN174" s="132">
        <f t="shared" si="176"/>
        <v>0</v>
      </c>
      <c r="OVO174" s="132">
        <f t="shared" si="176"/>
        <v>0</v>
      </c>
      <c r="OVP174" s="132">
        <f t="shared" si="176"/>
        <v>0</v>
      </c>
      <c r="OVQ174" s="132">
        <f t="shared" si="176"/>
        <v>0</v>
      </c>
      <c r="OVR174" s="132">
        <f t="shared" si="176"/>
        <v>0</v>
      </c>
      <c r="OVS174" s="132">
        <f t="shared" si="176"/>
        <v>0</v>
      </c>
      <c r="OVT174" s="132">
        <f t="shared" si="176"/>
        <v>0</v>
      </c>
      <c r="OVU174" s="132">
        <f t="shared" si="176"/>
        <v>0</v>
      </c>
      <c r="OVV174" s="132">
        <f t="shared" si="176"/>
        <v>0</v>
      </c>
      <c r="OVW174" s="132">
        <f t="shared" si="176"/>
        <v>0</v>
      </c>
      <c r="OVX174" s="132">
        <f t="shared" si="176"/>
        <v>0</v>
      </c>
      <c r="OVY174" s="132">
        <f t="shared" si="176"/>
        <v>0</v>
      </c>
      <c r="OVZ174" s="132">
        <f t="shared" si="176"/>
        <v>0</v>
      </c>
      <c r="OWA174" s="132">
        <f t="shared" si="176"/>
        <v>0</v>
      </c>
      <c r="OWB174" s="132">
        <f t="shared" si="176"/>
        <v>0</v>
      </c>
      <c r="OWC174" s="132">
        <f t="shared" si="176"/>
        <v>0</v>
      </c>
      <c r="OWD174" s="132">
        <f t="shared" si="176"/>
        <v>0</v>
      </c>
      <c r="OWE174" s="132">
        <f t="shared" si="176"/>
        <v>0</v>
      </c>
      <c r="OWF174" s="132">
        <f t="shared" si="176"/>
        <v>0</v>
      </c>
      <c r="OWG174" s="132">
        <f t="shared" si="176"/>
        <v>0</v>
      </c>
      <c r="OWH174" s="132">
        <f t="shared" si="176"/>
        <v>0</v>
      </c>
      <c r="OWI174" s="132">
        <f t="shared" si="176"/>
        <v>0</v>
      </c>
      <c r="OWJ174" s="132">
        <f t="shared" si="176"/>
        <v>0</v>
      </c>
      <c r="OWK174" s="132">
        <f t="shared" si="176"/>
        <v>0</v>
      </c>
      <c r="OWL174" s="132">
        <f t="shared" si="176"/>
        <v>0</v>
      </c>
      <c r="OWM174" s="132">
        <f t="shared" si="176"/>
        <v>0</v>
      </c>
      <c r="OWN174" s="132">
        <f t="shared" si="176"/>
        <v>0</v>
      </c>
      <c r="OWO174" s="132">
        <f t="shared" si="176"/>
        <v>0</v>
      </c>
      <c r="OWP174" s="132">
        <f t="shared" si="176"/>
        <v>0</v>
      </c>
      <c r="OWQ174" s="132">
        <f t="shared" si="176"/>
        <v>0</v>
      </c>
      <c r="OWR174" s="132">
        <f t="shared" si="176"/>
        <v>0</v>
      </c>
      <c r="OWS174" s="132">
        <f t="shared" si="176"/>
        <v>0</v>
      </c>
      <c r="OWT174" s="132">
        <f t="shared" si="176"/>
        <v>0</v>
      </c>
      <c r="OWU174" s="132">
        <f t="shared" si="176"/>
        <v>0</v>
      </c>
      <c r="OWV174" s="132">
        <f t="shared" si="176"/>
        <v>0</v>
      </c>
      <c r="OWW174" s="132">
        <f t="shared" si="176"/>
        <v>0</v>
      </c>
      <c r="OWX174" s="132">
        <f t="shared" si="176"/>
        <v>0</v>
      </c>
      <c r="OWY174" s="132">
        <f t="shared" si="176"/>
        <v>0</v>
      </c>
      <c r="OWZ174" s="132">
        <f t="shared" si="176"/>
        <v>0</v>
      </c>
      <c r="OXA174" s="132">
        <f t="shared" si="176"/>
        <v>0</v>
      </c>
      <c r="OXB174" s="132">
        <f t="shared" si="176"/>
        <v>0</v>
      </c>
      <c r="OXC174" s="132">
        <f t="shared" si="176"/>
        <v>0</v>
      </c>
      <c r="OXD174" s="132">
        <f t="shared" si="176"/>
        <v>0</v>
      </c>
      <c r="OXE174" s="132">
        <f t="shared" si="176"/>
        <v>0</v>
      </c>
      <c r="OXF174" s="132">
        <f t="shared" si="176"/>
        <v>0</v>
      </c>
      <c r="OXG174" s="132">
        <f t="shared" si="176"/>
        <v>0</v>
      </c>
      <c r="OXH174" s="132">
        <f t="shared" si="176"/>
        <v>0</v>
      </c>
      <c r="OXI174" s="132">
        <f t="shared" si="176"/>
        <v>0</v>
      </c>
      <c r="OXJ174" s="132">
        <f t="shared" si="176"/>
        <v>0</v>
      </c>
      <c r="OXK174" s="132">
        <f t="shared" si="176"/>
        <v>0</v>
      </c>
      <c r="OXL174" s="132">
        <f t="shared" si="176"/>
        <v>0</v>
      </c>
      <c r="OXM174" s="132">
        <f t="shared" si="176"/>
        <v>0</v>
      </c>
      <c r="OXN174" s="132">
        <f t="shared" ref="OXN174:OZY174" si="177">SUBTOTAL(9,OXN64:OXN65)</f>
        <v>0</v>
      </c>
      <c r="OXO174" s="132">
        <f t="shared" si="177"/>
        <v>0</v>
      </c>
      <c r="OXP174" s="132">
        <f t="shared" si="177"/>
        <v>0</v>
      </c>
      <c r="OXQ174" s="132">
        <f t="shared" si="177"/>
        <v>0</v>
      </c>
      <c r="OXR174" s="132">
        <f t="shared" si="177"/>
        <v>0</v>
      </c>
      <c r="OXS174" s="132">
        <f t="shared" si="177"/>
        <v>0</v>
      </c>
      <c r="OXT174" s="132">
        <f t="shared" si="177"/>
        <v>0</v>
      </c>
      <c r="OXU174" s="132">
        <f t="shared" si="177"/>
        <v>0</v>
      </c>
      <c r="OXV174" s="132">
        <f t="shared" si="177"/>
        <v>0</v>
      </c>
      <c r="OXW174" s="132">
        <f t="shared" si="177"/>
        <v>0</v>
      </c>
      <c r="OXX174" s="132">
        <f t="shared" si="177"/>
        <v>0</v>
      </c>
      <c r="OXY174" s="132">
        <f t="shared" si="177"/>
        <v>0</v>
      </c>
      <c r="OXZ174" s="132">
        <f t="shared" si="177"/>
        <v>0</v>
      </c>
      <c r="OYA174" s="132">
        <f t="shared" si="177"/>
        <v>0</v>
      </c>
      <c r="OYB174" s="132">
        <f t="shared" si="177"/>
        <v>0</v>
      </c>
      <c r="OYC174" s="132">
        <f t="shared" si="177"/>
        <v>0</v>
      </c>
      <c r="OYD174" s="132">
        <f t="shared" si="177"/>
        <v>0</v>
      </c>
      <c r="OYE174" s="132">
        <f t="shared" si="177"/>
        <v>0</v>
      </c>
      <c r="OYF174" s="132">
        <f t="shared" si="177"/>
        <v>0</v>
      </c>
      <c r="OYG174" s="132">
        <f t="shared" si="177"/>
        <v>0</v>
      </c>
      <c r="OYH174" s="132">
        <f t="shared" si="177"/>
        <v>0</v>
      </c>
      <c r="OYI174" s="132">
        <f t="shared" si="177"/>
        <v>0</v>
      </c>
      <c r="OYJ174" s="132">
        <f t="shared" si="177"/>
        <v>0</v>
      </c>
      <c r="OYK174" s="132">
        <f t="shared" si="177"/>
        <v>0</v>
      </c>
      <c r="OYL174" s="132">
        <f t="shared" si="177"/>
        <v>0</v>
      </c>
      <c r="OYM174" s="132">
        <f t="shared" si="177"/>
        <v>0</v>
      </c>
      <c r="OYN174" s="132">
        <f t="shared" si="177"/>
        <v>0</v>
      </c>
      <c r="OYO174" s="132">
        <f t="shared" si="177"/>
        <v>0</v>
      </c>
      <c r="OYP174" s="132">
        <f t="shared" si="177"/>
        <v>0</v>
      </c>
      <c r="OYQ174" s="132">
        <f t="shared" si="177"/>
        <v>0</v>
      </c>
      <c r="OYR174" s="132">
        <f t="shared" si="177"/>
        <v>0</v>
      </c>
      <c r="OYS174" s="132">
        <f t="shared" si="177"/>
        <v>0</v>
      </c>
      <c r="OYT174" s="132">
        <f t="shared" si="177"/>
        <v>0</v>
      </c>
      <c r="OYU174" s="132">
        <f t="shared" si="177"/>
        <v>0</v>
      </c>
      <c r="OYV174" s="132">
        <f t="shared" si="177"/>
        <v>0</v>
      </c>
      <c r="OYW174" s="132">
        <f t="shared" si="177"/>
        <v>0</v>
      </c>
      <c r="OYX174" s="132">
        <f t="shared" si="177"/>
        <v>0</v>
      </c>
      <c r="OYY174" s="132">
        <f t="shared" si="177"/>
        <v>0</v>
      </c>
      <c r="OYZ174" s="132">
        <f t="shared" si="177"/>
        <v>0</v>
      </c>
      <c r="OZA174" s="132">
        <f t="shared" si="177"/>
        <v>0</v>
      </c>
      <c r="OZB174" s="132">
        <f t="shared" si="177"/>
        <v>0</v>
      </c>
      <c r="OZC174" s="132">
        <f t="shared" si="177"/>
        <v>0</v>
      </c>
      <c r="OZD174" s="132">
        <f t="shared" si="177"/>
        <v>0</v>
      </c>
      <c r="OZE174" s="132">
        <f t="shared" si="177"/>
        <v>0</v>
      </c>
      <c r="OZF174" s="132">
        <f t="shared" si="177"/>
        <v>0</v>
      </c>
      <c r="OZG174" s="132">
        <f t="shared" si="177"/>
        <v>0</v>
      </c>
      <c r="OZH174" s="132">
        <f t="shared" si="177"/>
        <v>0</v>
      </c>
      <c r="OZI174" s="132">
        <f t="shared" si="177"/>
        <v>0</v>
      </c>
      <c r="OZJ174" s="132">
        <f t="shared" si="177"/>
        <v>0</v>
      </c>
      <c r="OZK174" s="132">
        <f t="shared" si="177"/>
        <v>0</v>
      </c>
      <c r="OZL174" s="132">
        <f t="shared" si="177"/>
        <v>0</v>
      </c>
      <c r="OZM174" s="132">
        <f t="shared" si="177"/>
        <v>0</v>
      </c>
      <c r="OZN174" s="132">
        <f t="shared" si="177"/>
        <v>0</v>
      </c>
      <c r="OZO174" s="132">
        <f t="shared" si="177"/>
        <v>0</v>
      </c>
      <c r="OZP174" s="132">
        <f t="shared" si="177"/>
        <v>0</v>
      </c>
      <c r="OZQ174" s="132">
        <f t="shared" si="177"/>
        <v>0</v>
      </c>
      <c r="OZR174" s="132">
        <f t="shared" si="177"/>
        <v>0</v>
      </c>
      <c r="OZS174" s="132">
        <f t="shared" si="177"/>
        <v>0</v>
      </c>
      <c r="OZT174" s="132">
        <f t="shared" si="177"/>
        <v>0</v>
      </c>
      <c r="OZU174" s="132">
        <f t="shared" si="177"/>
        <v>0</v>
      </c>
      <c r="OZV174" s="132">
        <f t="shared" si="177"/>
        <v>0</v>
      </c>
      <c r="OZW174" s="132">
        <f t="shared" si="177"/>
        <v>0</v>
      </c>
      <c r="OZX174" s="132">
        <f t="shared" si="177"/>
        <v>0</v>
      </c>
      <c r="OZY174" s="132">
        <f t="shared" si="177"/>
        <v>0</v>
      </c>
      <c r="OZZ174" s="132">
        <f t="shared" ref="OZZ174:PCK174" si="178">SUBTOTAL(9,OZZ64:OZZ65)</f>
        <v>0</v>
      </c>
      <c r="PAA174" s="132">
        <f t="shared" si="178"/>
        <v>0</v>
      </c>
      <c r="PAB174" s="132">
        <f t="shared" si="178"/>
        <v>0</v>
      </c>
      <c r="PAC174" s="132">
        <f t="shared" si="178"/>
        <v>0</v>
      </c>
      <c r="PAD174" s="132">
        <f t="shared" si="178"/>
        <v>0</v>
      </c>
      <c r="PAE174" s="132">
        <f t="shared" si="178"/>
        <v>0</v>
      </c>
      <c r="PAF174" s="132">
        <f t="shared" si="178"/>
        <v>0</v>
      </c>
      <c r="PAG174" s="132">
        <f t="shared" si="178"/>
        <v>0</v>
      </c>
      <c r="PAH174" s="132">
        <f t="shared" si="178"/>
        <v>0</v>
      </c>
      <c r="PAI174" s="132">
        <f t="shared" si="178"/>
        <v>0</v>
      </c>
      <c r="PAJ174" s="132">
        <f t="shared" si="178"/>
        <v>0</v>
      </c>
      <c r="PAK174" s="132">
        <f t="shared" si="178"/>
        <v>0</v>
      </c>
      <c r="PAL174" s="132">
        <f t="shared" si="178"/>
        <v>0</v>
      </c>
      <c r="PAM174" s="132">
        <f t="shared" si="178"/>
        <v>0</v>
      </c>
      <c r="PAN174" s="132">
        <f t="shared" si="178"/>
        <v>0</v>
      </c>
      <c r="PAO174" s="132">
        <f t="shared" si="178"/>
        <v>0</v>
      </c>
      <c r="PAP174" s="132">
        <f t="shared" si="178"/>
        <v>0</v>
      </c>
      <c r="PAQ174" s="132">
        <f t="shared" si="178"/>
        <v>0</v>
      </c>
      <c r="PAR174" s="132">
        <f t="shared" si="178"/>
        <v>0</v>
      </c>
      <c r="PAS174" s="132">
        <f t="shared" si="178"/>
        <v>0</v>
      </c>
      <c r="PAT174" s="132">
        <f t="shared" si="178"/>
        <v>0</v>
      </c>
      <c r="PAU174" s="132">
        <f t="shared" si="178"/>
        <v>0</v>
      </c>
      <c r="PAV174" s="132">
        <f t="shared" si="178"/>
        <v>0</v>
      </c>
      <c r="PAW174" s="132">
        <f t="shared" si="178"/>
        <v>0</v>
      </c>
      <c r="PAX174" s="132">
        <f t="shared" si="178"/>
        <v>0</v>
      </c>
      <c r="PAY174" s="132">
        <f t="shared" si="178"/>
        <v>0</v>
      </c>
      <c r="PAZ174" s="132">
        <f t="shared" si="178"/>
        <v>0</v>
      </c>
      <c r="PBA174" s="132">
        <f t="shared" si="178"/>
        <v>0</v>
      </c>
      <c r="PBB174" s="132">
        <f t="shared" si="178"/>
        <v>0</v>
      </c>
      <c r="PBC174" s="132">
        <f t="shared" si="178"/>
        <v>0</v>
      </c>
      <c r="PBD174" s="132">
        <f t="shared" si="178"/>
        <v>0</v>
      </c>
      <c r="PBE174" s="132">
        <f t="shared" si="178"/>
        <v>0</v>
      </c>
      <c r="PBF174" s="132">
        <f t="shared" si="178"/>
        <v>0</v>
      </c>
      <c r="PBG174" s="132">
        <f t="shared" si="178"/>
        <v>0</v>
      </c>
      <c r="PBH174" s="132">
        <f t="shared" si="178"/>
        <v>0</v>
      </c>
      <c r="PBI174" s="132">
        <f t="shared" si="178"/>
        <v>0</v>
      </c>
      <c r="PBJ174" s="132">
        <f t="shared" si="178"/>
        <v>0</v>
      </c>
      <c r="PBK174" s="132">
        <f t="shared" si="178"/>
        <v>0</v>
      </c>
      <c r="PBL174" s="132">
        <f t="shared" si="178"/>
        <v>0</v>
      </c>
      <c r="PBM174" s="132">
        <f t="shared" si="178"/>
        <v>0</v>
      </c>
      <c r="PBN174" s="132">
        <f t="shared" si="178"/>
        <v>0</v>
      </c>
      <c r="PBO174" s="132">
        <f t="shared" si="178"/>
        <v>0</v>
      </c>
      <c r="PBP174" s="132">
        <f t="shared" si="178"/>
        <v>0</v>
      </c>
      <c r="PBQ174" s="132">
        <f t="shared" si="178"/>
        <v>0</v>
      </c>
      <c r="PBR174" s="132">
        <f t="shared" si="178"/>
        <v>0</v>
      </c>
      <c r="PBS174" s="132">
        <f t="shared" si="178"/>
        <v>0</v>
      </c>
      <c r="PBT174" s="132">
        <f t="shared" si="178"/>
        <v>0</v>
      </c>
      <c r="PBU174" s="132">
        <f t="shared" si="178"/>
        <v>0</v>
      </c>
      <c r="PBV174" s="132">
        <f t="shared" si="178"/>
        <v>0</v>
      </c>
      <c r="PBW174" s="132">
        <f t="shared" si="178"/>
        <v>0</v>
      </c>
      <c r="PBX174" s="132">
        <f t="shared" si="178"/>
        <v>0</v>
      </c>
      <c r="PBY174" s="132">
        <f t="shared" si="178"/>
        <v>0</v>
      </c>
      <c r="PBZ174" s="132">
        <f t="shared" si="178"/>
        <v>0</v>
      </c>
      <c r="PCA174" s="132">
        <f t="shared" si="178"/>
        <v>0</v>
      </c>
      <c r="PCB174" s="132">
        <f t="shared" si="178"/>
        <v>0</v>
      </c>
      <c r="PCC174" s="132">
        <f t="shared" si="178"/>
        <v>0</v>
      </c>
      <c r="PCD174" s="132">
        <f t="shared" si="178"/>
        <v>0</v>
      </c>
      <c r="PCE174" s="132">
        <f t="shared" si="178"/>
        <v>0</v>
      </c>
      <c r="PCF174" s="132">
        <f t="shared" si="178"/>
        <v>0</v>
      </c>
      <c r="PCG174" s="132">
        <f t="shared" si="178"/>
        <v>0</v>
      </c>
      <c r="PCH174" s="132">
        <f t="shared" si="178"/>
        <v>0</v>
      </c>
      <c r="PCI174" s="132">
        <f t="shared" si="178"/>
        <v>0</v>
      </c>
      <c r="PCJ174" s="132">
        <f t="shared" si="178"/>
        <v>0</v>
      </c>
      <c r="PCK174" s="132">
        <f t="shared" si="178"/>
        <v>0</v>
      </c>
      <c r="PCL174" s="132">
        <f t="shared" ref="PCL174:PEW174" si="179">SUBTOTAL(9,PCL64:PCL65)</f>
        <v>0</v>
      </c>
      <c r="PCM174" s="132">
        <f t="shared" si="179"/>
        <v>0</v>
      </c>
      <c r="PCN174" s="132">
        <f t="shared" si="179"/>
        <v>0</v>
      </c>
      <c r="PCO174" s="132">
        <f t="shared" si="179"/>
        <v>0</v>
      </c>
      <c r="PCP174" s="132">
        <f t="shared" si="179"/>
        <v>0</v>
      </c>
      <c r="PCQ174" s="132">
        <f t="shared" si="179"/>
        <v>0</v>
      </c>
      <c r="PCR174" s="132">
        <f t="shared" si="179"/>
        <v>0</v>
      </c>
      <c r="PCS174" s="132">
        <f t="shared" si="179"/>
        <v>0</v>
      </c>
      <c r="PCT174" s="132">
        <f t="shared" si="179"/>
        <v>0</v>
      </c>
      <c r="PCU174" s="132">
        <f t="shared" si="179"/>
        <v>0</v>
      </c>
      <c r="PCV174" s="132">
        <f t="shared" si="179"/>
        <v>0</v>
      </c>
      <c r="PCW174" s="132">
        <f t="shared" si="179"/>
        <v>0</v>
      </c>
      <c r="PCX174" s="132">
        <f t="shared" si="179"/>
        <v>0</v>
      </c>
      <c r="PCY174" s="132">
        <f t="shared" si="179"/>
        <v>0</v>
      </c>
      <c r="PCZ174" s="132">
        <f t="shared" si="179"/>
        <v>0</v>
      </c>
      <c r="PDA174" s="132">
        <f t="shared" si="179"/>
        <v>0</v>
      </c>
      <c r="PDB174" s="132">
        <f t="shared" si="179"/>
        <v>0</v>
      </c>
      <c r="PDC174" s="132">
        <f t="shared" si="179"/>
        <v>0</v>
      </c>
      <c r="PDD174" s="132">
        <f t="shared" si="179"/>
        <v>0</v>
      </c>
      <c r="PDE174" s="132">
        <f t="shared" si="179"/>
        <v>0</v>
      </c>
      <c r="PDF174" s="132">
        <f t="shared" si="179"/>
        <v>0</v>
      </c>
      <c r="PDG174" s="132">
        <f t="shared" si="179"/>
        <v>0</v>
      </c>
      <c r="PDH174" s="132">
        <f t="shared" si="179"/>
        <v>0</v>
      </c>
      <c r="PDI174" s="132">
        <f t="shared" si="179"/>
        <v>0</v>
      </c>
      <c r="PDJ174" s="132">
        <f t="shared" si="179"/>
        <v>0</v>
      </c>
      <c r="PDK174" s="132">
        <f t="shared" si="179"/>
        <v>0</v>
      </c>
      <c r="PDL174" s="132">
        <f t="shared" si="179"/>
        <v>0</v>
      </c>
      <c r="PDM174" s="132">
        <f t="shared" si="179"/>
        <v>0</v>
      </c>
      <c r="PDN174" s="132">
        <f t="shared" si="179"/>
        <v>0</v>
      </c>
      <c r="PDO174" s="132">
        <f t="shared" si="179"/>
        <v>0</v>
      </c>
      <c r="PDP174" s="132">
        <f t="shared" si="179"/>
        <v>0</v>
      </c>
      <c r="PDQ174" s="132">
        <f t="shared" si="179"/>
        <v>0</v>
      </c>
      <c r="PDR174" s="132">
        <f t="shared" si="179"/>
        <v>0</v>
      </c>
      <c r="PDS174" s="132">
        <f t="shared" si="179"/>
        <v>0</v>
      </c>
      <c r="PDT174" s="132">
        <f t="shared" si="179"/>
        <v>0</v>
      </c>
      <c r="PDU174" s="132">
        <f t="shared" si="179"/>
        <v>0</v>
      </c>
      <c r="PDV174" s="132">
        <f t="shared" si="179"/>
        <v>0</v>
      </c>
      <c r="PDW174" s="132">
        <f t="shared" si="179"/>
        <v>0</v>
      </c>
      <c r="PDX174" s="132">
        <f t="shared" si="179"/>
        <v>0</v>
      </c>
      <c r="PDY174" s="132">
        <f t="shared" si="179"/>
        <v>0</v>
      </c>
      <c r="PDZ174" s="132">
        <f t="shared" si="179"/>
        <v>0</v>
      </c>
      <c r="PEA174" s="132">
        <f t="shared" si="179"/>
        <v>0</v>
      </c>
      <c r="PEB174" s="132">
        <f t="shared" si="179"/>
        <v>0</v>
      </c>
      <c r="PEC174" s="132">
        <f t="shared" si="179"/>
        <v>0</v>
      </c>
      <c r="PED174" s="132">
        <f t="shared" si="179"/>
        <v>0</v>
      </c>
      <c r="PEE174" s="132">
        <f t="shared" si="179"/>
        <v>0</v>
      </c>
      <c r="PEF174" s="132">
        <f t="shared" si="179"/>
        <v>0</v>
      </c>
      <c r="PEG174" s="132">
        <f t="shared" si="179"/>
        <v>0</v>
      </c>
      <c r="PEH174" s="132">
        <f t="shared" si="179"/>
        <v>0</v>
      </c>
      <c r="PEI174" s="132">
        <f t="shared" si="179"/>
        <v>0</v>
      </c>
      <c r="PEJ174" s="132">
        <f t="shared" si="179"/>
        <v>0</v>
      </c>
      <c r="PEK174" s="132">
        <f t="shared" si="179"/>
        <v>0</v>
      </c>
      <c r="PEL174" s="132">
        <f t="shared" si="179"/>
        <v>0</v>
      </c>
      <c r="PEM174" s="132">
        <f t="shared" si="179"/>
        <v>0</v>
      </c>
      <c r="PEN174" s="132">
        <f t="shared" si="179"/>
        <v>0</v>
      </c>
      <c r="PEO174" s="132">
        <f t="shared" si="179"/>
        <v>0</v>
      </c>
      <c r="PEP174" s="132">
        <f t="shared" si="179"/>
        <v>0</v>
      </c>
      <c r="PEQ174" s="132">
        <f t="shared" si="179"/>
        <v>0</v>
      </c>
      <c r="PER174" s="132">
        <f t="shared" si="179"/>
        <v>0</v>
      </c>
      <c r="PES174" s="132">
        <f t="shared" si="179"/>
        <v>0</v>
      </c>
      <c r="PET174" s="132">
        <f t="shared" si="179"/>
        <v>0</v>
      </c>
      <c r="PEU174" s="132">
        <f t="shared" si="179"/>
        <v>0</v>
      </c>
      <c r="PEV174" s="132">
        <f t="shared" si="179"/>
        <v>0</v>
      </c>
      <c r="PEW174" s="132">
        <f t="shared" si="179"/>
        <v>0</v>
      </c>
      <c r="PEX174" s="132">
        <f t="shared" ref="PEX174:PHI174" si="180">SUBTOTAL(9,PEX64:PEX65)</f>
        <v>0</v>
      </c>
      <c r="PEY174" s="132">
        <f t="shared" si="180"/>
        <v>0</v>
      </c>
      <c r="PEZ174" s="132">
        <f t="shared" si="180"/>
        <v>0</v>
      </c>
      <c r="PFA174" s="132">
        <f t="shared" si="180"/>
        <v>0</v>
      </c>
      <c r="PFB174" s="132">
        <f t="shared" si="180"/>
        <v>0</v>
      </c>
      <c r="PFC174" s="132">
        <f t="shared" si="180"/>
        <v>0</v>
      </c>
      <c r="PFD174" s="132">
        <f t="shared" si="180"/>
        <v>0</v>
      </c>
      <c r="PFE174" s="132">
        <f t="shared" si="180"/>
        <v>0</v>
      </c>
      <c r="PFF174" s="132">
        <f t="shared" si="180"/>
        <v>0</v>
      </c>
      <c r="PFG174" s="132">
        <f t="shared" si="180"/>
        <v>0</v>
      </c>
      <c r="PFH174" s="132">
        <f t="shared" si="180"/>
        <v>0</v>
      </c>
      <c r="PFI174" s="132">
        <f t="shared" si="180"/>
        <v>0</v>
      </c>
      <c r="PFJ174" s="132">
        <f t="shared" si="180"/>
        <v>0</v>
      </c>
      <c r="PFK174" s="132">
        <f t="shared" si="180"/>
        <v>0</v>
      </c>
      <c r="PFL174" s="132">
        <f t="shared" si="180"/>
        <v>0</v>
      </c>
      <c r="PFM174" s="132">
        <f t="shared" si="180"/>
        <v>0</v>
      </c>
      <c r="PFN174" s="132">
        <f t="shared" si="180"/>
        <v>0</v>
      </c>
      <c r="PFO174" s="132">
        <f t="shared" si="180"/>
        <v>0</v>
      </c>
      <c r="PFP174" s="132">
        <f t="shared" si="180"/>
        <v>0</v>
      </c>
      <c r="PFQ174" s="132">
        <f t="shared" si="180"/>
        <v>0</v>
      </c>
      <c r="PFR174" s="132">
        <f t="shared" si="180"/>
        <v>0</v>
      </c>
      <c r="PFS174" s="132">
        <f t="shared" si="180"/>
        <v>0</v>
      </c>
      <c r="PFT174" s="132">
        <f t="shared" si="180"/>
        <v>0</v>
      </c>
      <c r="PFU174" s="132">
        <f t="shared" si="180"/>
        <v>0</v>
      </c>
      <c r="PFV174" s="132">
        <f t="shared" si="180"/>
        <v>0</v>
      </c>
      <c r="PFW174" s="132">
        <f t="shared" si="180"/>
        <v>0</v>
      </c>
      <c r="PFX174" s="132">
        <f t="shared" si="180"/>
        <v>0</v>
      </c>
      <c r="PFY174" s="132">
        <f t="shared" si="180"/>
        <v>0</v>
      </c>
      <c r="PFZ174" s="132">
        <f t="shared" si="180"/>
        <v>0</v>
      </c>
      <c r="PGA174" s="132">
        <f t="shared" si="180"/>
        <v>0</v>
      </c>
      <c r="PGB174" s="132">
        <f t="shared" si="180"/>
        <v>0</v>
      </c>
      <c r="PGC174" s="132">
        <f t="shared" si="180"/>
        <v>0</v>
      </c>
      <c r="PGD174" s="132">
        <f t="shared" si="180"/>
        <v>0</v>
      </c>
      <c r="PGE174" s="132">
        <f t="shared" si="180"/>
        <v>0</v>
      </c>
      <c r="PGF174" s="132">
        <f t="shared" si="180"/>
        <v>0</v>
      </c>
      <c r="PGG174" s="132">
        <f t="shared" si="180"/>
        <v>0</v>
      </c>
      <c r="PGH174" s="132">
        <f t="shared" si="180"/>
        <v>0</v>
      </c>
      <c r="PGI174" s="132">
        <f t="shared" si="180"/>
        <v>0</v>
      </c>
      <c r="PGJ174" s="132">
        <f t="shared" si="180"/>
        <v>0</v>
      </c>
      <c r="PGK174" s="132">
        <f t="shared" si="180"/>
        <v>0</v>
      </c>
      <c r="PGL174" s="132">
        <f t="shared" si="180"/>
        <v>0</v>
      </c>
      <c r="PGM174" s="132">
        <f t="shared" si="180"/>
        <v>0</v>
      </c>
      <c r="PGN174" s="132">
        <f t="shared" si="180"/>
        <v>0</v>
      </c>
      <c r="PGO174" s="132">
        <f t="shared" si="180"/>
        <v>0</v>
      </c>
      <c r="PGP174" s="132">
        <f t="shared" si="180"/>
        <v>0</v>
      </c>
      <c r="PGQ174" s="132">
        <f t="shared" si="180"/>
        <v>0</v>
      </c>
      <c r="PGR174" s="132">
        <f t="shared" si="180"/>
        <v>0</v>
      </c>
      <c r="PGS174" s="132">
        <f t="shared" si="180"/>
        <v>0</v>
      </c>
      <c r="PGT174" s="132">
        <f t="shared" si="180"/>
        <v>0</v>
      </c>
      <c r="PGU174" s="132">
        <f t="shared" si="180"/>
        <v>0</v>
      </c>
      <c r="PGV174" s="132">
        <f t="shared" si="180"/>
        <v>0</v>
      </c>
      <c r="PGW174" s="132">
        <f t="shared" si="180"/>
        <v>0</v>
      </c>
      <c r="PGX174" s="132">
        <f t="shared" si="180"/>
        <v>0</v>
      </c>
      <c r="PGY174" s="132">
        <f t="shared" si="180"/>
        <v>0</v>
      </c>
      <c r="PGZ174" s="132">
        <f t="shared" si="180"/>
        <v>0</v>
      </c>
      <c r="PHA174" s="132">
        <f t="shared" si="180"/>
        <v>0</v>
      </c>
      <c r="PHB174" s="132">
        <f t="shared" si="180"/>
        <v>0</v>
      </c>
      <c r="PHC174" s="132">
        <f t="shared" si="180"/>
        <v>0</v>
      </c>
      <c r="PHD174" s="132">
        <f t="shared" si="180"/>
        <v>0</v>
      </c>
      <c r="PHE174" s="132">
        <f t="shared" si="180"/>
        <v>0</v>
      </c>
      <c r="PHF174" s="132">
        <f t="shared" si="180"/>
        <v>0</v>
      </c>
      <c r="PHG174" s="132">
        <f t="shared" si="180"/>
        <v>0</v>
      </c>
      <c r="PHH174" s="132">
        <f t="shared" si="180"/>
        <v>0</v>
      </c>
      <c r="PHI174" s="132">
        <f t="shared" si="180"/>
        <v>0</v>
      </c>
      <c r="PHJ174" s="132">
        <f t="shared" ref="PHJ174:PJU174" si="181">SUBTOTAL(9,PHJ64:PHJ65)</f>
        <v>0</v>
      </c>
      <c r="PHK174" s="132">
        <f t="shared" si="181"/>
        <v>0</v>
      </c>
      <c r="PHL174" s="132">
        <f t="shared" si="181"/>
        <v>0</v>
      </c>
      <c r="PHM174" s="132">
        <f t="shared" si="181"/>
        <v>0</v>
      </c>
      <c r="PHN174" s="132">
        <f t="shared" si="181"/>
        <v>0</v>
      </c>
      <c r="PHO174" s="132">
        <f t="shared" si="181"/>
        <v>0</v>
      </c>
      <c r="PHP174" s="132">
        <f t="shared" si="181"/>
        <v>0</v>
      </c>
      <c r="PHQ174" s="132">
        <f t="shared" si="181"/>
        <v>0</v>
      </c>
      <c r="PHR174" s="132">
        <f t="shared" si="181"/>
        <v>0</v>
      </c>
      <c r="PHS174" s="132">
        <f t="shared" si="181"/>
        <v>0</v>
      </c>
      <c r="PHT174" s="132">
        <f t="shared" si="181"/>
        <v>0</v>
      </c>
      <c r="PHU174" s="132">
        <f t="shared" si="181"/>
        <v>0</v>
      </c>
      <c r="PHV174" s="132">
        <f t="shared" si="181"/>
        <v>0</v>
      </c>
      <c r="PHW174" s="132">
        <f t="shared" si="181"/>
        <v>0</v>
      </c>
      <c r="PHX174" s="132">
        <f t="shared" si="181"/>
        <v>0</v>
      </c>
      <c r="PHY174" s="132">
        <f t="shared" si="181"/>
        <v>0</v>
      </c>
      <c r="PHZ174" s="132">
        <f t="shared" si="181"/>
        <v>0</v>
      </c>
      <c r="PIA174" s="132">
        <f t="shared" si="181"/>
        <v>0</v>
      </c>
      <c r="PIB174" s="132">
        <f t="shared" si="181"/>
        <v>0</v>
      </c>
      <c r="PIC174" s="132">
        <f t="shared" si="181"/>
        <v>0</v>
      </c>
      <c r="PID174" s="132">
        <f t="shared" si="181"/>
        <v>0</v>
      </c>
      <c r="PIE174" s="132">
        <f t="shared" si="181"/>
        <v>0</v>
      </c>
      <c r="PIF174" s="132">
        <f t="shared" si="181"/>
        <v>0</v>
      </c>
      <c r="PIG174" s="132">
        <f t="shared" si="181"/>
        <v>0</v>
      </c>
      <c r="PIH174" s="132">
        <f t="shared" si="181"/>
        <v>0</v>
      </c>
      <c r="PII174" s="132">
        <f t="shared" si="181"/>
        <v>0</v>
      </c>
      <c r="PIJ174" s="132">
        <f t="shared" si="181"/>
        <v>0</v>
      </c>
      <c r="PIK174" s="132">
        <f t="shared" si="181"/>
        <v>0</v>
      </c>
      <c r="PIL174" s="132">
        <f t="shared" si="181"/>
        <v>0</v>
      </c>
      <c r="PIM174" s="132">
        <f t="shared" si="181"/>
        <v>0</v>
      </c>
      <c r="PIN174" s="132">
        <f t="shared" si="181"/>
        <v>0</v>
      </c>
      <c r="PIO174" s="132">
        <f t="shared" si="181"/>
        <v>0</v>
      </c>
      <c r="PIP174" s="132">
        <f t="shared" si="181"/>
        <v>0</v>
      </c>
      <c r="PIQ174" s="132">
        <f t="shared" si="181"/>
        <v>0</v>
      </c>
      <c r="PIR174" s="132">
        <f t="shared" si="181"/>
        <v>0</v>
      </c>
      <c r="PIS174" s="132">
        <f t="shared" si="181"/>
        <v>0</v>
      </c>
      <c r="PIT174" s="132">
        <f t="shared" si="181"/>
        <v>0</v>
      </c>
      <c r="PIU174" s="132">
        <f t="shared" si="181"/>
        <v>0</v>
      </c>
      <c r="PIV174" s="132">
        <f t="shared" si="181"/>
        <v>0</v>
      </c>
      <c r="PIW174" s="132">
        <f t="shared" si="181"/>
        <v>0</v>
      </c>
      <c r="PIX174" s="132">
        <f t="shared" si="181"/>
        <v>0</v>
      </c>
      <c r="PIY174" s="132">
        <f t="shared" si="181"/>
        <v>0</v>
      </c>
      <c r="PIZ174" s="132">
        <f t="shared" si="181"/>
        <v>0</v>
      </c>
      <c r="PJA174" s="132">
        <f t="shared" si="181"/>
        <v>0</v>
      </c>
      <c r="PJB174" s="132">
        <f t="shared" si="181"/>
        <v>0</v>
      </c>
      <c r="PJC174" s="132">
        <f t="shared" si="181"/>
        <v>0</v>
      </c>
      <c r="PJD174" s="132">
        <f t="shared" si="181"/>
        <v>0</v>
      </c>
      <c r="PJE174" s="132">
        <f t="shared" si="181"/>
        <v>0</v>
      </c>
      <c r="PJF174" s="132">
        <f t="shared" si="181"/>
        <v>0</v>
      </c>
      <c r="PJG174" s="132">
        <f t="shared" si="181"/>
        <v>0</v>
      </c>
      <c r="PJH174" s="132">
        <f t="shared" si="181"/>
        <v>0</v>
      </c>
      <c r="PJI174" s="132">
        <f t="shared" si="181"/>
        <v>0</v>
      </c>
      <c r="PJJ174" s="132">
        <f t="shared" si="181"/>
        <v>0</v>
      </c>
      <c r="PJK174" s="132">
        <f t="shared" si="181"/>
        <v>0</v>
      </c>
      <c r="PJL174" s="132">
        <f t="shared" si="181"/>
        <v>0</v>
      </c>
      <c r="PJM174" s="132">
        <f t="shared" si="181"/>
        <v>0</v>
      </c>
      <c r="PJN174" s="132">
        <f t="shared" si="181"/>
        <v>0</v>
      </c>
      <c r="PJO174" s="132">
        <f t="shared" si="181"/>
        <v>0</v>
      </c>
      <c r="PJP174" s="132">
        <f t="shared" si="181"/>
        <v>0</v>
      </c>
      <c r="PJQ174" s="132">
        <f t="shared" si="181"/>
        <v>0</v>
      </c>
      <c r="PJR174" s="132">
        <f t="shared" si="181"/>
        <v>0</v>
      </c>
      <c r="PJS174" s="132">
        <f t="shared" si="181"/>
        <v>0</v>
      </c>
      <c r="PJT174" s="132">
        <f t="shared" si="181"/>
        <v>0</v>
      </c>
      <c r="PJU174" s="132">
        <f t="shared" si="181"/>
        <v>0</v>
      </c>
      <c r="PJV174" s="132">
        <f t="shared" ref="PJV174:PMG174" si="182">SUBTOTAL(9,PJV64:PJV65)</f>
        <v>0</v>
      </c>
      <c r="PJW174" s="132">
        <f t="shared" si="182"/>
        <v>0</v>
      </c>
      <c r="PJX174" s="132">
        <f t="shared" si="182"/>
        <v>0</v>
      </c>
      <c r="PJY174" s="132">
        <f t="shared" si="182"/>
        <v>0</v>
      </c>
      <c r="PJZ174" s="132">
        <f t="shared" si="182"/>
        <v>0</v>
      </c>
      <c r="PKA174" s="132">
        <f t="shared" si="182"/>
        <v>0</v>
      </c>
      <c r="PKB174" s="132">
        <f t="shared" si="182"/>
        <v>0</v>
      </c>
      <c r="PKC174" s="132">
        <f t="shared" si="182"/>
        <v>0</v>
      </c>
      <c r="PKD174" s="132">
        <f t="shared" si="182"/>
        <v>0</v>
      </c>
      <c r="PKE174" s="132">
        <f t="shared" si="182"/>
        <v>0</v>
      </c>
      <c r="PKF174" s="132">
        <f t="shared" si="182"/>
        <v>0</v>
      </c>
      <c r="PKG174" s="132">
        <f t="shared" si="182"/>
        <v>0</v>
      </c>
      <c r="PKH174" s="132">
        <f t="shared" si="182"/>
        <v>0</v>
      </c>
      <c r="PKI174" s="132">
        <f t="shared" si="182"/>
        <v>0</v>
      </c>
      <c r="PKJ174" s="132">
        <f t="shared" si="182"/>
        <v>0</v>
      </c>
      <c r="PKK174" s="132">
        <f t="shared" si="182"/>
        <v>0</v>
      </c>
      <c r="PKL174" s="132">
        <f t="shared" si="182"/>
        <v>0</v>
      </c>
      <c r="PKM174" s="132">
        <f t="shared" si="182"/>
        <v>0</v>
      </c>
      <c r="PKN174" s="132">
        <f t="shared" si="182"/>
        <v>0</v>
      </c>
      <c r="PKO174" s="132">
        <f t="shared" si="182"/>
        <v>0</v>
      </c>
      <c r="PKP174" s="132">
        <f t="shared" si="182"/>
        <v>0</v>
      </c>
      <c r="PKQ174" s="132">
        <f t="shared" si="182"/>
        <v>0</v>
      </c>
      <c r="PKR174" s="132">
        <f t="shared" si="182"/>
        <v>0</v>
      </c>
      <c r="PKS174" s="132">
        <f t="shared" si="182"/>
        <v>0</v>
      </c>
      <c r="PKT174" s="132">
        <f t="shared" si="182"/>
        <v>0</v>
      </c>
      <c r="PKU174" s="132">
        <f t="shared" si="182"/>
        <v>0</v>
      </c>
      <c r="PKV174" s="132">
        <f t="shared" si="182"/>
        <v>0</v>
      </c>
      <c r="PKW174" s="132">
        <f t="shared" si="182"/>
        <v>0</v>
      </c>
      <c r="PKX174" s="132">
        <f t="shared" si="182"/>
        <v>0</v>
      </c>
      <c r="PKY174" s="132">
        <f t="shared" si="182"/>
        <v>0</v>
      </c>
      <c r="PKZ174" s="132">
        <f t="shared" si="182"/>
        <v>0</v>
      </c>
      <c r="PLA174" s="132">
        <f t="shared" si="182"/>
        <v>0</v>
      </c>
      <c r="PLB174" s="132">
        <f t="shared" si="182"/>
        <v>0</v>
      </c>
      <c r="PLC174" s="132">
        <f t="shared" si="182"/>
        <v>0</v>
      </c>
      <c r="PLD174" s="132">
        <f t="shared" si="182"/>
        <v>0</v>
      </c>
      <c r="PLE174" s="132">
        <f t="shared" si="182"/>
        <v>0</v>
      </c>
      <c r="PLF174" s="132">
        <f t="shared" si="182"/>
        <v>0</v>
      </c>
      <c r="PLG174" s="132">
        <f t="shared" si="182"/>
        <v>0</v>
      </c>
      <c r="PLH174" s="132">
        <f t="shared" si="182"/>
        <v>0</v>
      </c>
      <c r="PLI174" s="132">
        <f t="shared" si="182"/>
        <v>0</v>
      </c>
      <c r="PLJ174" s="132">
        <f t="shared" si="182"/>
        <v>0</v>
      </c>
      <c r="PLK174" s="132">
        <f t="shared" si="182"/>
        <v>0</v>
      </c>
      <c r="PLL174" s="132">
        <f t="shared" si="182"/>
        <v>0</v>
      </c>
      <c r="PLM174" s="132">
        <f t="shared" si="182"/>
        <v>0</v>
      </c>
      <c r="PLN174" s="132">
        <f t="shared" si="182"/>
        <v>0</v>
      </c>
      <c r="PLO174" s="132">
        <f t="shared" si="182"/>
        <v>0</v>
      </c>
      <c r="PLP174" s="132">
        <f t="shared" si="182"/>
        <v>0</v>
      </c>
      <c r="PLQ174" s="132">
        <f t="shared" si="182"/>
        <v>0</v>
      </c>
      <c r="PLR174" s="132">
        <f t="shared" si="182"/>
        <v>0</v>
      </c>
      <c r="PLS174" s="132">
        <f t="shared" si="182"/>
        <v>0</v>
      </c>
      <c r="PLT174" s="132">
        <f t="shared" si="182"/>
        <v>0</v>
      </c>
      <c r="PLU174" s="132">
        <f t="shared" si="182"/>
        <v>0</v>
      </c>
      <c r="PLV174" s="132">
        <f t="shared" si="182"/>
        <v>0</v>
      </c>
      <c r="PLW174" s="132">
        <f t="shared" si="182"/>
        <v>0</v>
      </c>
      <c r="PLX174" s="132">
        <f t="shared" si="182"/>
        <v>0</v>
      </c>
      <c r="PLY174" s="132">
        <f t="shared" si="182"/>
        <v>0</v>
      </c>
      <c r="PLZ174" s="132">
        <f t="shared" si="182"/>
        <v>0</v>
      </c>
      <c r="PMA174" s="132">
        <f t="shared" si="182"/>
        <v>0</v>
      </c>
      <c r="PMB174" s="132">
        <f t="shared" si="182"/>
        <v>0</v>
      </c>
      <c r="PMC174" s="132">
        <f t="shared" si="182"/>
        <v>0</v>
      </c>
      <c r="PMD174" s="132">
        <f t="shared" si="182"/>
        <v>0</v>
      </c>
      <c r="PME174" s="132">
        <f t="shared" si="182"/>
        <v>0</v>
      </c>
      <c r="PMF174" s="132">
        <f t="shared" si="182"/>
        <v>0</v>
      </c>
      <c r="PMG174" s="132">
        <f t="shared" si="182"/>
        <v>0</v>
      </c>
      <c r="PMH174" s="132">
        <f t="shared" ref="PMH174:POS174" si="183">SUBTOTAL(9,PMH64:PMH65)</f>
        <v>0</v>
      </c>
      <c r="PMI174" s="132">
        <f t="shared" si="183"/>
        <v>0</v>
      </c>
      <c r="PMJ174" s="132">
        <f t="shared" si="183"/>
        <v>0</v>
      </c>
      <c r="PMK174" s="132">
        <f t="shared" si="183"/>
        <v>0</v>
      </c>
      <c r="PML174" s="132">
        <f t="shared" si="183"/>
        <v>0</v>
      </c>
      <c r="PMM174" s="132">
        <f t="shared" si="183"/>
        <v>0</v>
      </c>
      <c r="PMN174" s="132">
        <f t="shared" si="183"/>
        <v>0</v>
      </c>
      <c r="PMO174" s="132">
        <f t="shared" si="183"/>
        <v>0</v>
      </c>
      <c r="PMP174" s="132">
        <f t="shared" si="183"/>
        <v>0</v>
      </c>
      <c r="PMQ174" s="132">
        <f t="shared" si="183"/>
        <v>0</v>
      </c>
      <c r="PMR174" s="132">
        <f t="shared" si="183"/>
        <v>0</v>
      </c>
      <c r="PMS174" s="132">
        <f t="shared" si="183"/>
        <v>0</v>
      </c>
      <c r="PMT174" s="132">
        <f t="shared" si="183"/>
        <v>0</v>
      </c>
      <c r="PMU174" s="132">
        <f t="shared" si="183"/>
        <v>0</v>
      </c>
      <c r="PMV174" s="132">
        <f t="shared" si="183"/>
        <v>0</v>
      </c>
      <c r="PMW174" s="132">
        <f t="shared" si="183"/>
        <v>0</v>
      </c>
      <c r="PMX174" s="132">
        <f t="shared" si="183"/>
        <v>0</v>
      </c>
      <c r="PMY174" s="132">
        <f t="shared" si="183"/>
        <v>0</v>
      </c>
      <c r="PMZ174" s="132">
        <f t="shared" si="183"/>
        <v>0</v>
      </c>
      <c r="PNA174" s="132">
        <f t="shared" si="183"/>
        <v>0</v>
      </c>
      <c r="PNB174" s="132">
        <f t="shared" si="183"/>
        <v>0</v>
      </c>
      <c r="PNC174" s="132">
        <f t="shared" si="183"/>
        <v>0</v>
      </c>
      <c r="PND174" s="132">
        <f t="shared" si="183"/>
        <v>0</v>
      </c>
      <c r="PNE174" s="132">
        <f t="shared" si="183"/>
        <v>0</v>
      </c>
      <c r="PNF174" s="132">
        <f t="shared" si="183"/>
        <v>0</v>
      </c>
      <c r="PNG174" s="132">
        <f t="shared" si="183"/>
        <v>0</v>
      </c>
      <c r="PNH174" s="132">
        <f t="shared" si="183"/>
        <v>0</v>
      </c>
      <c r="PNI174" s="132">
        <f t="shared" si="183"/>
        <v>0</v>
      </c>
      <c r="PNJ174" s="132">
        <f t="shared" si="183"/>
        <v>0</v>
      </c>
      <c r="PNK174" s="132">
        <f t="shared" si="183"/>
        <v>0</v>
      </c>
      <c r="PNL174" s="132">
        <f t="shared" si="183"/>
        <v>0</v>
      </c>
      <c r="PNM174" s="132">
        <f t="shared" si="183"/>
        <v>0</v>
      </c>
      <c r="PNN174" s="132">
        <f t="shared" si="183"/>
        <v>0</v>
      </c>
      <c r="PNO174" s="132">
        <f t="shared" si="183"/>
        <v>0</v>
      </c>
      <c r="PNP174" s="132">
        <f t="shared" si="183"/>
        <v>0</v>
      </c>
      <c r="PNQ174" s="132">
        <f t="shared" si="183"/>
        <v>0</v>
      </c>
      <c r="PNR174" s="132">
        <f t="shared" si="183"/>
        <v>0</v>
      </c>
      <c r="PNS174" s="132">
        <f t="shared" si="183"/>
        <v>0</v>
      </c>
      <c r="PNT174" s="132">
        <f t="shared" si="183"/>
        <v>0</v>
      </c>
      <c r="PNU174" s="132">
        <f t="shared" si="183"/>
        <v>0</v>
      </c>
      <c r="PNV174" s="132">
        <f t="shared" si="183"/>
        <v>0</v>
      </c>
      <c r="PNW174" s="132">
        <f t="shared" si="183"/>
        <v>0</v>
      </c>
      <c r="PNX174" s="132">
        <f t="shared" si="183"/>
        <v>0</v>
      </c>
      <c r="PNY174" s="132">
        <f t="shared" si="183"/>
        <v>0</v>
      </c>
      <c r="PNZ174" s="132">
        <f t="shared" si="183"/>
        <v>0</v>
      </c>
      <c r="POA174" s="132">
        <f t="shared" si="183"/>
        <v>0</v>
      </c>
      <c r="POB174" s="132">
        <f t="shared" si="183"/>
        <v>0</v>
      </c>
      <c r="POC174" s="132">
        <f t="shared" si="183"/>
        <v>0</v>
      </c>
      <c r="POD174" s="132">
        <f t="shared" si="183"/>
        <v>0</v>
      </c>
      <c r="POE174" s="132">
        <f t="shared" si="183"/>
        <v>0</v>
      </c>
      <c r="POF174" s="132">
        <f t="shared" si="183"/>
        <v>0</v>
      </c>
      <c r="POG174" s="132">
        <f t="shared" si="183"/>
        <v>0</v>
      </c>
      <c r="POH174" s="132">
        <f t="shared" si="183"/>
        <v>0</v>
      </c>
      <c r="POI174" s="132">
        <f t="shared" si="183"/>
        <v>0</v>
      </c>
      <c r="POJ174" s="132">
        <f t="shared" si="183"/>
        <v>0</v>
      </c>
      <c r="POK174" s="132">
        <f t="shared" si="183"/>
        <v>0</v>
      </c>
      <c r="POL174" s="132">
        <f t="shared" si="183"/>
        <v>0</v>
      </c>
      <c r="POM174" s="132">
        <f t="shared" si="183"/>
        <v>0</v>
      </c>
      <c r="PON174" s="132">
        <f t="shared" si="183"/>
        <v>0</v>
      </c>
      <c r="POO174" s="132">
        <f t="shared" si="183"/>
        <v>0</v>
      </c>
      <c r="POP174" s="132">
        <f t="shared" si="183"/>
        <v>0</v>
      </c>
      <c r="POQ174" s="132">
        <f t="shared" si="183"/>
        <v>0</v>
      </c>
      <c r="POR174" s="132">
        <f t="shared" si="183"/>
        <v>0</v>
      </c>
      <c r="POS174" s="132">
        <f t="shared" si="183"/>
        <v>0</v>
      </c>
      <c r="POT174" s="132">
        <f t="shared" ref="POT174:PRE174" si="184">SUBTOTAL(9,POT64:POT65)</f>
        <v>0</v>
      </c>
      <c r="POU174" s="132">
        <f t="shared" si="184"/>
        <v>0</v>
      </c>
      <c r="POV174" s="132">
        <f t="shared" si="184"/>
        <v>0</v>
      </c>
      <c r="POW174" s="132">
        <f t="shared" si="184"/>
        <v>0</v>
      </c>
      <c r="POX174" s="132">
        <f t="shared" si="184"/>
        <v>0</v>
      </c>
      <c r="POY174" s="132">
        <f t="shared" si="184"/>
        <v>0</v>
      </c>
      <c r="POZ174" s="132">
        <f t="shared" si="184"/>
        <v>0</v>
      </c>
      <c r="PPA174" s="132">
        <f t="shared" si="184"/>
        <v>0</v>
      </c>
      <c r="PPB174" s="132">
        <f t="shared" si="184"/>
        <v>0</v>
      </c>
      <c r="PPC174" s="132">
        <f t="shared" si="184"/>
        <v>0</v>
      </c>
      <c r="PPD174" s="132">
        <f t="shared" si="184"/>
        <v>0</v>
      </c>
      <c r="PPE174" s="132">
        <f t="shared" si="184"/>
        <v>0</v>
      </c>
      <c r="PPF174" s="132">
        <f t="shared" si="184"/>
        <v>0</v>
      </c>
      <c r="PPG174" s="132">
        <f t="shared" si="184"/>
        <v>0</v>
      </c>
      <c r="PPH174" s="132">
        <f t="shared" si="184"/>
        <v>0</v>
      </c>
      <c r="PPI174" s="132">
        <f t="shared" si="184"/>
        <v>0</v>
      </c>
      <c r="PPJ174" s="132">
        <f t="shared" si="184"/>
        <v>0</v>
      </c>
      <c r="PPK174" s="132">
        <f t="shared" si="184"/>
        <v>0</v>
      </c>
      <c r="PPL174" s="132">
        <f t="shared" si="184"/>
        <v>0</v>
      </c>
      <c r="PPM174" s="132">
        <f t="shared" si="184"/>
        <v>0</v>
      </c>
      <c r="PPN174" s="132">
        <f t="shared" si="184"/>
        <v>0</v>
      </c>
      <c r="PPO174" s="132">
        <f t="shared" si="184"/>
        <v>0</v>
      </c>
      <c r="PPP174" s="132">
        <f t="shared" si="184"/>
        <v>0</v>
      </c>
      <c r="PPQ174" s="132">
        <f t="shared" si="184"/>
        <v>0</v>
      </c>
      <c r="PPR174" s="132">
        <f t="shared" si="184"/>
        <v>0</v>
      </c>
      <c r="PPS174" s="132">
        <f t="shared" si="184"/>
        <v>0</v>
      </c>
      <c r="PPT174" s="132">
        <f t="shared" si="184"/>
        <v>0</v>
      </c>
      <c r="PPU174" s="132">
        <f t="shared" si="184"/>
        <v>0</v>
      </c>
      <c r="PPV174" s="132">
        <f t="shared" si="184"/>
        <v>0</v>
      </c>
      <c r="PPW174" s="132">
        <f t="shared" si="184"/>
        <v>0</v>
      </c>
      <c r="PPX174" s="132">
        <f t="shared" si="184"/>
        <v>0</v>
      </c>
      <c r="PPY174" s="132">
        <f t="shared" si="184"/>
        <v>0</v>
      </c>
      <c r="PPZ174" s="132">
        <f t="shared" si="184"/>
        <v>0</v>
      </c>
      <c r="PQA174" s="132">
        <f t="shared" si="184"/>
        <v>0</v>
      </c>
      <c r="PQB174" s="132">
        <f t="shared" si="184"/>
        <v>0</v>
      </c>
      <c r="PQC174" s="132">
        <f t="shared" si="184"/>
        <v>0</v>
      </c>
      <c r="PQD174" s="132">
        <f t="shared" si="184"/>
        <v>0</v>
      </c>
      <c r="PQE174" s="132">
        <f t="shared" si="184"/>
        <v>0</v>
      </c>
      <c r="PQF174" s="132">
        <f t="shared" si="184"/>
        <v>0</v>
      </c>
      <c r="PQG174" s="132">
        <f t="shared" si="184"/>
        <v>0</v>
      </c>
      <c r="PQH174" s="132">
        <f t="shared" si="184"/>
        <v>0</v>
      </c>
      <c r="PQI174" s="132">
        <f t="shared" si="184"/>
        <v>0</v>
      </c>
      <c r="PQJ174" s="132">
        <f t="shared" si="184"/>
        <v>0</v>
      </c>
      <c r="PQK174" s="132">
        <f t="shared" si="184"/>
        <v>0</v>
      </c>
      <c r="PQL174" s="132">
        <f t="shared" si="184"/>
        <v>0</v>
      </c>
      <c r="PQM174" s="132">
        <f t="shared" si="184"/>
        <v>0</v>
      </c>
      <c r="PQN174" s="132">
        <f t="shared" si="184"/>
        <v>0</v>
      </c>
      <c r="PQO174" s="132">
        <f t="shared" si="184"/>
        <v>0</v>
      </c>
      <c r="PQP174" s="132">
        <f t="shared" si="184"/>
        <v>0</v>
      </c>
      <c r="PQQ174" s="132">
        <f t="shared" si="184"/>
        <v>0</v>
      </c>
      <c r="PQR174" s="132">
        <f t="shared" si="184"/>
        <v>0</v>
      </c>
      <c r="PQS174" s="132">
        <f t="shared" si="184"/>
        <v>0</v>
      </c>
      <c r="PQT174" s="132">
        <f t="shared" si="184"/>
        <v>0</v>
      </c>
      <c r="PQU174" s="132">
        <f t="shared" si="184"/>
        <v>0</v>
      </c>
      <c r="PQV174" s="132">
        <f t="shared" si="184"/>
        <v>0</v>
      </c>
      <c r="PQW174" s="132">
        <f t="shared" si="184"/>
        <v>0</v>
      </c>
      <c r="PQX174" s="132">
        <f t="shared" si="184"/>
        <v>0</v>
      </c>
      <c r="PQY174" s="132">
        <f t="shared" si="184"/>
        <v>0</v>
      </c>
      <c r="PQZ174" s="132">
        <f t="shared" si="184"/>
        <v>0</v>
      </c>
      <c r="PRA174" s="132">
        <f t="shared" si="184"/>
        <v>0</v>
      </c>
      <c r="PRB174" s="132">
        <f t="shared" si="184"/>
        <v>0</v>
      </c>
      <c r="PRC174" s="132">
        <f t="shared" si="184"/>
        <v>0</v>
      </c>
      <c r="PRD174" s="132">
        <f t="shared" si="184"/>
        <v>0</v>
      </c>
      <c r="PRE174" s="132">
        <f t="shared" si="184"/>
        <v>0</v>
      </c>
      <c r="PRF174" s="132">
        <f t="shared" ref="PRF174:PTQ174" si="185">SUBTOTAL(9,PRF64:PRF65)</f>
        <v>0</v>
      </c>
      <c r="PRG174" s="132">
        <f t="shared" si="185"/>
        <v>0</v>
      </c>
      <c r="PRH174" s="132">
        <f t="shared" si="185"/>
        <v>0</v>
      </c>
      <c r="PRI174" s="132">
        <f t="shared" si="185"/>
        <v>0</v>
      </c>
      <c r="PRJ174" s="132">
        <f t="shared" si="185"/>
        <v>0</v>
      </c>
      <c r="PRK174" s="132">
        <f t="shared" si="185"/>
        <v>0</v>
      </c>
      <c r="PRL174" s="132">
        <f t="shared" si="185"/>
        <v>0</v>
      </c>
      <c r="PRM174" s="132">
        <f t="shared" si="185"/>
        <v>0</v>
      </c>
      <c r="PRN174" s="132">
        <f t="shared" si="185"/>
        <v>0</v>
      </c>
      <c r="PRO174" s="132">
        <f t="shared" si="185"/>
        <v>0</v>
      </c>
      <c r="PRP174" s="132">
        <f t="shared" si="185"/>
        <v>0</v>
      </c>
      <c r="PRQ174" s="132">
        <f t="shared" si="185"/>
        <v>0</v>
      </c>
      <c r="PRR174" s="132">
        <f t="shared" si="185"/>
        <v>0</v>
      </c>
      <c r="PRS174" s="132">
        <f t="shared" si="185"/>
        <v>0</v>
      </c>
      <c r="PRT174" s="132">
        <f t="shared" si="185"/>
        <v>0</v>
      </c>
      <c r="PRU174" s="132">
        <f t="shared" si="185"/>
        <v>0</v>
      </c>
      <c r="PRV174" s="132">
        <f t="shared" si="185"/>
        <v>0</v>
      </c>
      <c r="PRW174" s="132">
        <f t="shared" si="185"/>
        <v>0</v>
      </c>
      <c r="PRX174" s="132">
        <f t="shared" si="185"/>
        <v>0</v>
      </c>
      <c r="PRY174" s="132">
        <f t="shared" si="185"/>
        <v>0</v>
      </c>
      <c r="PRZ174" s="132">
        <f t="shared" si="185"/>
        <v>0</v>
      </c>
      <c r="PSA174" s="132">
        <f t="shared" si="185"/>
        <v>0</v>
      </c>
      <c r="PSB174" s="132">
        <f t="shared" si="185"/>
        <v>0</v>
      </c>
      <c r="PSC174" s="132">
        <f t="shared" si="185"/>
        <v>0</v>
      </c>
      <c r="PSD174" s="132">
        <f t="shared" si="185"/>
        <v>0</v>
      </c>
      <c r="PSE174" s="132">
        <f t="shared" si="185"/>
        <v>0</v>
      </c>
      <c r="PSF174" s="132">
        <f t="shared" si="185"/>
        <v>0</v>
      </c>
      <c r="PSG174" s="132">
        <f t="shared" si="185"/>
        <v>0</v>
      </c>
      <c r="PSH174" s="132">
        <f t="shared" si="185"/>
        <v>0</v>
      </c>
      <c r="PSI174" s="132">
        <f t="shared" si="185"/>
        <v>0</v>
      </c>
      <c r="PSJ174" s="132">
        <f t="shared" si="185"/>
        <v>0</v>
      </c>
      <c r="PSK174" s="132">
        <f t="shared" si="185"/>
        <v>0</v>
      </c>
      <c r="PSL174" s="132">
        <f t="shared" si="185"/>
        <v>0</v>
      </c>
      <c r="PSM174" s="132">
        <f t="shared" si="185"/>
        <v>0</v>
      </c>
      <c r="PSN174" s="132">
        <f t="shared" si="185"/>
        <v>0</v>
      </c>
      <c r="PSO174" s="132">
        <f t="shared" si="185"/>
        <v>0</v>
      </c>
      <c r="PSP174" s="132">
        <f t="shared" si="185"/>
        <v>0</v>
      </c>
      <c r="PSQ174" s="132">
        <f t="shared" si="185"/>
        <v>0</v>
      </c>
      <c r="PSR174" s="132">
        <f t="shared" si="185"/>
        <v>0</v>
      </c>
      <c r="PSS174" s="132">
        <f t="shared" si="185"/>
        <v>0</v>
      </c>
      <c r="PST174" s="132">
        <f t="shared" si="185"/>
        <v>0</v>
      </c>
      <c r="PSU174" s="132">
        <f t="shared" si="185"/>
        <v>0</v>
      </c>
      <c r="PSV174" s="132">
        <f t="shared" si="185"/>
        <v>0</v>
      </c>
      <c r="PSW174" s="132">
        <f t="shared" si="185"/>
        <v>0</v>
      </c>
      <c r="PSX174" s="132">
        <f t="shared" si="185"/>
        <v>0</v>
      </c>
      <c r="PSY174" s="132">
        <f t="shared" si="185"/>
        <v>0</v>
      </c>
      <c r="PSZ174" s="132">
        <f t="shared" si="185"/>
        <v>0</v>
      </c>
      <c r="PTA174" s="132">
        <f t="shared" si="185"/>
        <v>0</v>
      </c>
      <c r="PTB174" s="132">
        <f t="shared" si="185"/>
        <v>0</v>
      </c>
      <c r="PTC174" s="132">
        <f t="shared" si="185"/>
        <v>0</v>
      </c>
      <c r="PTD174" s="132">
        <f t="shared" si="185"/>
        <v>0</v>
      </c>
      <c r="PTE174" s="132">
        <f t="shared" si="185"/>
        <v>0</v>
      </c>
      <c r="PTF174" s="132">
        <f t="shared" si="185"/>
        <v>0</v>
      </c>
      <c r="PTG174" s="132">
        <f t="shared" si="185"/>
        <v>0</v>
      </c>
      <c r="PTH174" s="132">
        <f t="shared" si="185"/>
        <v>0</v>
      </c>
      <c r="PTI174" s="132">
        <f t="shared" si="185"/>
        <v>0</v>
      </c>
      <c r="PTJ174" s="132">
        <f t="shared" si="185"/>
        <v>0</v>
      </c>
      <c r="PTK174" s="132">
        <f t="shared" si="185"/>
        <v>0</v>
      </c>
      <c r="PTL174" s="132">
        <f t="shared" si="185"/>
        <v>0</v>
      </c>
      <c r="PTM174" s="132">
        <f t="shared" si="185"/>
        <v>0</v>
      </c>
      <c r="PTN174" s="132">
        <f t="shared" si="185"/>
        <v>0</v>
      </c>
      <c r="PTO174" s="132">
        <f t="shared" si="185"/>
        <v>0</v>
      </c>
      <c r="PTP174" s="132">
        <f t="shared" si="185"/>
        <v>0</v>
      </c>
      <c r="PTQ174" s="132">
        <f t="shared" si="185"/>
        <v>0</v>
      </c>
      <c r="PTR174" s="132">
        <f t="shared" ref="PTR174:PWC174" si="186">SUBTOTAL(9,PTR64:PTR65)</f>
        <v>0</v>
      </c>
      <c r="PTS174" s="132">
        <f t="shared" si="186"/>
        <v>0</v>
      </c>
      <c r="PTT174" s="132">
        <f t="shared" si="186"/>
        <v>0</v>
      </c>
      <c r="PTU174" s="132">
        <f t="shared" si="186"/>
        <v>0</v>
      </c>
      <c r="PTV174" s="132">
        <f t="shared" si="186"/>
        <v>0</v>
      </c>
      <c r="PTW174" s="132">
        <f t="shared" si="186"/>
        <v>0</v>
      </c>
      <c r="PTX174" s="132">
        <f t="shared" si="186"/>
        <v>0</v>
      </c>
      <c r="PTY174" s="132">
        <f t="shared" si="186"/>
        <v>0</v>
      </c>
      <c r="PTZ174" s="132">
        <f t="shared" si="186"/>
        <v>0</v>
      </c>
      <c r="PUA174" s="132">
        <f t="shared" si="186"/>
        <v>0</v>
      </c>
      <c r="PUB174" s="132">
        <f t="shared" si="186"/>
        <v>0</v>
      </c>
      <c r="PUC174" s="132">
        <f t="shared" si="186"/>
        <v>0</v>
      </c>
      <c r="PUD174" s="132">
        <f t="shared" si="186"/>
        <v>0</v>
      </c>
      <c r="PUE174" s="132">
        <f t="shared" si="186"/>
        <v>0</v>
      </c>
      <c r="PUF174" s="132">
        <f t="shared" si="186"/>
        <v>0</v>
      </c>
      <c r="PUG174" s="132">
        <f t="shared" si="186"/>
        <v>0</v>
      </c>
      <c r="PUH174" s="132">
        <f t="shared" si="186"/>
        <v>0</v>
      </c>
      <c r="PUI174" s="132">
        <f t="shared" si="186"/>
        <v>0</v>
      </c>
      <c r="PUJ174" s="132">
        <f t="shared" si="186"/>
        <v>0</v>
      </c>
      <c r="PUK174" s="132">
        <f t="shared" si="186"/>
        <v>0</v>
      </c>
      <c r="PUL174" s="132">
        <f t="shared" si="186"/>
        <v>0</v>
      </c>
      <c r="PUM174" s="132">
        <f t="shared" si="186"/>
        <v>0</v>
      </c>
      <c r="PUN174" s="132">
        <f t="shared" si="186"/>
        <v>0</v>
      </c>
      <c r="PUO174" s="132">
        <f t="shared" si="186"/>
        <v>0</v>
      </c>
      <c r="PUP174" s="132">
        <f t="shared" si="186"/>
        <v>0</v>
      </c>
      <c r="PUQ174" s="132">
        <f t="shared" si="186"/>
        <v>0</v>
      </c>
      <c r="PUR174" s="132">
        <f t="shared" si="186"/>
        <v>0</v>
      </c>
      <c r="PUS174" s="132">
        <f t="shared" si="186"/>
        <v>0</v>
      </c>
      <c r="PUT174" s="132">
        <f t="shared" si="186"/>
        <v>0</v>
      </c>
      <c r="PUU174" s="132">
        <f t="shared" si="186"/>
        <v>0</v>
      </c>
      <c r="PUV174" s="132">
        <f t="shared" si="186"/>
        <v>0</v>
      </c>
      <c r="PUW174" s="132">
        <f t="shared" si="186"/>
        <v>0</v>
      </c>
      <c r="PUX174" s="132">
        <f t="shared" si="186"/>
        <v>0</v>
      </c>
      <c r="PUY174" s="132">
        <f t="shared" si="186"/>
        <v>0</v>
      </c>
      <c r="PUZ174" s="132">
        <f t="shared" si="186"/>
        <v>0</v>
      </c>
      <c r="PVA174" s="132">
        <f t="shared" si="186"/>
        <v>0</v>
      </c>
      <c r="PVB174" s="132">
        <f t="shared" si="186"/>
        <v>0</v>
      </c>
      <c r="PVC174" s="132">
        <f t="shared" si="186"/>
        <v>0</v>
      </c>
      <c r="PVD174" s="132">
        <f t="shared" si="186"/>
        <v>0</v>
      </c>
      <c r="PVE174" s="132">
        <f t="shared" si="186"/>
        <v>0</v>
      </c>
      <c r="PVF174" s="132">
        <f t="shared" si="186"/>
        <v>0</v>
      </c>
      <c r="PVG174" s="132">
        <f t="shared" si="186"/>
        <v>0</v>
      </c>
      <c r="PVH174" s="132">
        <f t="shared" si="186"/>
        <v>0</v>
      </c>
      <c r="PVI174" s="132">
        <f t="shared" si="186"/>
        <v>0</v>
      </c>
      <c r="PVJ174" s="132">
        <f t="shared" si="186"/>
        <v>0</v>
      </c>
      <c r="PVK174" s="132">
        <f t="shared" si="186"/>
        <v>0</v>
      </c>
      <c r="PVL174" s="132">
        <f t="shared" si="186"/>
        <v>0</v>
      </c>
      <c r="PVM174" s="132">
        <f t="shared" si="186"/>
        <v>0</v>
      </c>
      <c r="PVN174" s="132">
        <f t="shared" si="186"/>
        <v>0</v>
      </c>
      <c r="PVO174" s="132">
        <f t="shared" si="186"/>
        <v>0</v>
      </c>
      <c r="PVP174" s="132">
        <f t="shared" si="186"/>
        <v>0</v>
      </c>
      <c r="PVQ174" s="132">
        <f t="shared" si="186"/>
        <v>0</v>
      </c>
      <c r="PVR174" s="132">
        <f t="shared" si="186"/>
        <v>0</v>
      </c>
      <c r="PVS174" s="132">
        <f t="shared" si="186"/>
        <v>0</v>
      </c>
      <c r="PVT174" s="132">
        <f t="shared" si="186"/>
        <v>0</v>
      </c>
      <c r="PVU174" s="132">
        <f t="shared" si="186"/>
        <v>0</v>
      </c>
      <c r="PVV174" s="132">
        <f t="shared" si="186"/>
        <v>0</v>
      </c>
      <c r="PVW174" s="132">
        <f t="shared" si="186"/>
        <v>0</v>
      </c>
      <c r="PVX174" s="132">
        <f t="shared" si="186"/>
        <v>0</v>
      </c>
      <c r="PVY174" s="132">
        <f t="shared" si="186"/>
        <v>0</v>
      </c>
      <c r="PVZ174" s="132">
        <f t="shared" si="186"/>
        <v>0</v>
      </c>
      <c r="PWA174" s="132">
        <f t="shared" si="186"/>
        <v>0</v>
      </c>
      <c r="PWB174" s="132">
        <f t="shared" si="186"/>
        <v>0</v>
      </c>
      <c r="PWC174" s="132">
        <f t="shared" si="186"/>
        <v>0</v>
      </c>
      <c r="PWD174" s="132">
        <f t="shared" ref="PWD174:PYO174" si="187">SUBTOTAL(9,PWD64:PWD65)</f>
        <v>0</v>
      </c>
      <c r="PWE174" s="132">
        <f t="shared" si="187"/>
        <v>0</v>
      </c>
      <c r="PWF174" s="132">
        <f t="shared" si="187"/>
        <v>0</v>
      </c>
      <c r="PWG174" s="132">
        <f t="shared" si="187"/>
        <v>0</v>
      </c>
      <c r="PWH174" s="132">
        <f t="shared" si="187"/>
        <v>0</v>
      </c>
      <c r="PWI174" s="132">
        <f t="shared" si="187"/>
        <v>0</v>
      </c>
      <c r="PWJ174" s="132">
        <f t="shared" si="187"/>
        <v>0</v>
      </c>
      <c r="PWK174" s="132">
        <f t="shared" si="187"/>
        <v>0</v>
      </c>
      <c r="PWL174" s="132">
        <f t="shared" si="187"/>
        <v>0</v>
      </c>
      <c r="PWM174" s="132">
        <f t="shared" si="187"/>
        <v>0</v>
      </c>
      <c r="PWN174" s="132">
        <f t="shared" si="187"/>
        <v>0</v>
      </c>
      <c r="PWO174" s="132">
        <f t="shared" si="187"/>
        <v>0</v>
      </c>
      <c r="PWP174" s="132">
        <f t="shared" si="187"/>
        <v>0</v>
      </c>
      <c r="PWQ174" s="132">
        <f t="shared" si="187"/>
        <v>0</v>
      </c>
      <c r="PWR174" s="132">
        <f t="shared" si="187"/>
        <v>0</v>
      </c>
      <c r="PWS174" s="132">
        <f t="shared" si="187"/>
        <v>0</v>
      </c>
      <c r="PWT174" s="132">
        <f t="shared" si="187"/>
        <v>0</v>
      </c>
      <c r="PWU174" s="132">
        <f t="shared" si="187"/>
        <v>0</v>
      </c>
      <c r="PWV174" s="132">
        <f t="shared" si="187"/>
        <v>0</v>
      </c>
      <c r="PWW174" s="132">
        <f t="shared" si="187"/>
        <v>0</v>
      </c>
      <c r="PWX174" s="132">
        <f t="shared" si="187"/>
        <v>0</v>
      </c>
      <c r="PWY174" s="132">
        <f t="shared" si="187"/>
        <v>0</v>
      </c>
      <c r="PWZ174" s="132">
        <f t="shared" si="187"/>
        <v>0</v>
      </c>
      <c r="PXA174" s="132">
        <f t="shared" si="187"/>
        <v>0</v>
      </c>
      <c r="PXB174" s="132">
        <f t="shared" si="187"/>
        <v>0</v>
      </c>
      <c r="PXC174" s="132">
        <f t="shared" si="187"/>
        <v>0</v>
      </c>
      <c r="PXD174" s="132">
        <f t="shared" si="187"/>
        <v>0</v>
      </c>
      <c r="PXE174" s="132">
        <f t="shared" si="187"/>
        <v>0</v>
      </c>
      <c r="PXF174" s="132">
        <f t="shared" si="187"/>
        <v>0</v>
      </c>
      <c r="PXG174" s="132">
        <f t="shared" si="187"/>
        <v>0</v>
      </c>
      <c r="PXH174" s="132">
        <f t="shared" si="187"/>
        <v>0</v>
      </c>
      <c r="PXI174" s="132">
        <f t="shared" si="187"/>
        <v>0</v>
      </c>
      <c r="PXJ174" s="132">
        <f t="shared" si="187"/>
        <v>0</v>
      </c>
      <c r="PXK174" s="132">
        <f t="shared" si="187"/>
        <v>0</v>
      </c>
      <c r="PXL174" s="132">
        <f t="shared" si="187"/>
        <v>0</v>
      </c>
      <c r="PXM174" s="132">
        <f t="shared" si="187"/>
        <v>0</v>
      </c>
      <c r="PXN174" s="132">
        <f t="shared" si="187"/>
        <v>0</v>
      </c>
      <c r="PXO174" s="132">
        <f t="shared" si="187"/>
        <v>0</v>
      </c>
      <c r="PXP174" s="132">
        <f t="shared" si="187"/>
        <v>0</v>
      </c>
      <c r="PXQ174" s="132">
        <f t="shared" si="187"/>
        <v>0</v>
      </c>
      <c r="PXR174" s="132">
        <f t="shared" si="187"/>
        <v>0</v>
      </c>
      <c r="PXS174" s="132">
        <f t="shared" si="187"/>
        <v>0</v>
      </c>
      <c r="PXT174" s="132">
        <f t="shared" si="187"/>
        <v>0</v>
      </c>
      <c r="PXU174" s="132">
        <f t="shared" si="187"/>
        <v>0</v>
      </c>
      <c r="PXV174" s="132">
        <f t="shared" si="187"/>
        <v>0</v>
      </c>
      <c r="PXW174" s="132">
        <f t="shared" si="187"/>
        <v>0</v>
      </c>
      <c r="PXX174" s="132">
        <f t="shared" si="187"/>
        <v>0</v>
      </c>
      <c r="PXY174" s="132">
        <f t="shared" si="187"/>
        <v>0</v>
      </c>
      <c r="PXZ174" s="132">
        <f t="shared" si="187"/>
        <v>0</v>
      </c>
      <c r="PYA174" s="132">
        <f t="shared" si="187"/>
        <v>0</v>
      </c>
      <c r="PYB174" s="132">
        <f t="shared" si="187"/>
        <v>0</v>
      </c>
      <c r="PYC174" s="132">
        <f t="shared" si="187"/>
        <v>0</v>
      </c>
      <c r="PYD174" s="132">
        <f t="shared" si="187"/>
        <v>0</v>
      </c>
      <c r="PYE174" s="132">
        <f t="shared" si="187"/>
        <v>0</v>
      </c>
      <c r="PYF174" s="132">
        <f t="shared" si="187"/>
        <v>0</v>
      </c>
      <c r="PYG174" s="132">
        <f t="shared" si="187"/>
        <v>0</v>
      </c>
      <c r="PYH174" s="132">
        <f t="shared" si="187"/>
        <v>0</v>
      </c>
      <c r="PYI174" s="132">
        <f t="shared" si="187"/>
        <v>0</v>
      </c>
      <c r="PYJ174" s="132">
        <f t="shared" si="187"/>
        <v>0</v>
      </c>
      <c r="PYK174" s="132">
        <f t="shared" si="187"/>
        <v>0</v>
      </c>
      <c r="PYL174" s="132">
        <f t="shared" si="187"/>
        <v>0</v>
      </c>
      <c r="PYM174" s="132">
        <f t="shared" si="187"/>
        <v>0</v>
      </c>
      <c r="PYN174" s="132">
        <f t="shared" si="187"/>
        <v>0</v>
      </c>
      <c r="PYO174" s="132">
        <f t="shared" si="187"/>
        <v>0</v>
      </c>
      <c r="PYP174" s="132">
        <f t="shared" ref="PYP174:QBA174" si="188">SUBTOTAL(9,PYP64:PYP65)</f>
        <v>0</v>
      </c>
      <c r="PYQ174" s="132">
        <f t="shared" si="188"/>
        <v>0</v>
      </c>
      <c r="PYR174" s="132">
        <f t="shared" si="188"/>
        <v>0</v>
      </c>
      <c r="PYS174" s="132">
        <f t="shared" si="188"/>
        <v>0</v>
      </c>
      <c r="PYT174" s="132">
        <f t="shared" si="188"/>
        <v>0</v>
      </c>
      <c r="PYU174" s="132">
        <f t="shared" si="188"/>
        <v>0</v>
      </c>
      <c r="PYV174" s="132">
        <f t="shared" si="188"/>
        <v>0</v>
      </c>
      <c r="PYW174" s="132">
        <f t="shared" si="188"/>
        <v>0</v>
      </c>
      <c r="PYX174" s="132">
        <f t="shared" si="188"/>
        <v>0</v>
      </c>
      <c r="PYY174" s="132">
        <f t="shared" si="188"/>
        <v>0</v>
      </c>
      <c r="PYZ174" s="132">
        <f t="shared" si="188"/>
        <v>0</v>
      </c>
      <c r="PZA174" s="132">
        <f t="shared" si="188"/>
        <v>0</v>
      </c>
      <c r="PZB174" s="132">
        <f t="shared" si="188"/>
        <v>0</v>
      </c>
      <c r="PZC174" s="132">
        <f t="shared" si="188"/>
        <v>0</v>
      </c>
      <c r="PZD174" s="132">
        <f t="shared" si="188"/>
        <v>0</v>
      </c>
      <c r="PZE174" s="132">
        <f t="shared" si="188"/>
        <v>0</v>
      </c>
      <c r="PZF174" s="132">
        <f t="shared" si="188"/>
        <v>0</v>
      </c>
      <c r="PZG174" s="132">
        <f t="shared" si="188"/>
        <v>0</v>
      </c>
      <c r="PZH174" s="132">
        <f t="shared" si="188"/>
        <v>0</v>
      </c>
      <c r="PZI174" s="132">
        <f t="shared" si="188"/>
        <v>0</v>
      </c>
      <c r="PZJ174" s="132">
        <f t="shared" si="188"/>
        <v>0</v>
      </c>
      <c r="PZK174" s="132">
        <f t="shared" si="188"/>
        <v>0</v>
      </c>
      <c r="PZL174" s="132">
        <f t="shared" si="188"/>
        <v>0</v>
      </c>
      <c r="PZM174" s="132">
        <f t="shared" si="188"/>
        <v>0</v>
      </c>
      <c r="PZN174" s="132">
        <f t="shared" si="188"/>
        <v>0</v>
      </c>
      <c r="PZO174" s="132">
        <f t="shared" si="188"/>
        <v>0</v>
      </c>
      <c r="PZP174" s="132">
        <f t="shared" si="188"/>
        <v>0</v>
      </c>
      <c r="PZQ174" s="132">
        <f t="shared" si="188"/>
        <v>0</v>
      </c>
      <c r="PZR174" s="132">
        <f t="shared" si="188"/>
        <v>0</v>
      </c>
      <c r="PZS174" s="132">
        <f t="shared" si="188"/>
        <v>0</v>
      </c>
      <c r="PZT174" s="132">
        <f t="shared" si="188"/>
        <v>0</v>
      </c>
      <c r="PZU174" s="132">
        <f t="shared" si="188"/>
        <v>0</v>
      </c>
      <c r="PZV174" s="132">
        <f t="shared" si="188"/>
        <v>0</v>
      </c>
      <c r="PZW174" s="132">
        <f t="shared" si="188"/>
        <v>0</v>
      </c>
      <c r="PZX174" s="132">
        <f t="shared" si="188"/>
        <v>0</v>
      </c>
      <c r="PZY174" s="132">
        <f t="shared" si="188"/>
        <v>0</v>
      </c>
      <c r="PZZ174" s="132">
        <f t="shared" si="188"/>
        <v>0</v>
      </c>
      <c r="QAA174" s="132">
        <f t="shared" si="188"/>
        <v>0</v>
      </c>
      <c r="QAB174" s="132">
        <f t="shared" si="188"/>
        <v>0</v>
      </c>
      <c r="QAC174" s="132">
        <f t="shared" si="188"/>
        <v>0</v>
      </c>
      <c r="QAD174" s="132">
        <f t="shared" si="188"/>
        <v>0</v>
      </c>
      <c r="QAE174" s="132">
        <f t="shared" si="188"/>
        <v>0</v>
      </c>
      <c r="QAF174" s="132">
        <f t="shared" si="188"/>
        <v>0</v>
      </c>
      <c r="QAG174" s="132">
        <f t="shared" si="188"/>
        <v>0</v>
      </c>
      <c r="QAH174" s="132">
        <f t="shared" si="188"/>
        <v>0</v>
      </c>
      <c r="QAI174" s="132">
        <f t="shared" si="188"/>
        <v>0</v>
      </c>
      <c r="QAJ174" s="132">
        <f t="shared" si="188"/>
        <v>0</v>
      </c>
      <c r="QAK174" s="132">
        <f t="shared" si="188"/>
        <v>0</v>
      </c>
      <c r="QAL174" s="132">
        <f t="shared" si="188"/>
        <v>0</v>
      </c>
      <c r="QAM174" s="132">
        <f t="shared" si="188"/>
        <v>0</v>
      </c>
      <c r="QAN174" s="132">
        <f t="shared" si="188"/>
        <v>0</v>
      </c>
      <c r="QAO174" s="132">
        <f t="shared" si="188"/>
        <v>0</v>
      </c>
      <c r="QAP174" s="132">
        <f t="shared" si="188"/>
        <v>0</v>
      </c>
      <c r="QAQ174" s="132">
        <f t="shared" si="188"/>
        <v>0</v>
      </c>
      <c r="QAR174" s="132">
        <f t="shared" si="188"/>
        <v>0</v>
      </c>
      <c r="QAS174" s="132">
        <f t="shared" si="188"/>
        <v>0</v>
      </c>
      <c r="QAT174" s="132">
        <f t="shared" si="188"/>
        <v>0</v>
      </c>
      <c r="QAU174" s="132">
        <f t="shared" si="188"/>
        <v>0</v>
      </c>
      <c r="QAV174" s="132">
        <f t="shared" si="188"/>
        <v>0</v>
      </c>
      <c r="QAW174" s="132">
        <f t="shared" si="188"/>
        <v>0</v>
      </c>
      <c r="QAX174" s="132">
        <f t="shared" si="188"/>
        <v>0</v>
      </c>
      <c r="QAY174" s="132">
        <f t="shared" si="188"/>
        <v>0</v>
      </c>
      <c r="QAZ174" s="132">
        <f t="shared" si="188"/>
        <v>0</v>
      </c>
      <c r="QBA174" s="132">
        <f t="shared" si="188"/>
        <v>0</v>
      </c>
      <c r="QBB174" s="132">
        <f t="shared" ref="QBB174:QDM174" si="189">SUBTOTAL(9,QBB64:QBB65)</f>
        <v>0</v>
      </c>
      <c r="QBC174" s="132">
        <f t="shared" si="189"/>
        <v>0</v>
      </c>
      <c r="QBD174" s="132">
        <f t="shared" si="189"/>
        <v>0</v>
      </c>
      <c r="QBE174" s="132">
        <f t="shared" si="189"/>
        <v>0</v>
      </c>
      <c r="QBF174" s="132">
        <f t="shared" si="189"/>
        <v>0</v>
      </c>
      <c r="QBG174" s="132">
        <f t="shared" si="189"/>
        <v>0</v>
      </c>
      <c r="QBH174" s="132">
        <f t="shared" si="189"/>
        <v>0</v>
      </c>
      <c r="QBI174" s="132">
        <f t="shared" si="189"/>
        <v>0</v>
      </c>
      <c r="QBJ174" s="132">
        <f t="shared" si="189"/>
        <v>0</v>
      </c>
      <c r="QBK174" s="132">
        <f t="shared" si="189"/>
        <v>0</v>
      </c>
      <c r="QBL174" s="132">
        <f t="shared" si="189"/>
        <v>0</v>
      </c>
      <c r="QBM174" s="132">
        <f t="shared" si="189"/>
        <v>0</v>
      </c>
      <c r="QBN174" s="132">
        <f t="shared" si="189"/>
        <v>0</v>
      </c>
      <c r="QBO174" s="132">
        <f t="shared" si="189"/>
        <v>0</v>
      </c>
      <c r="QBP174" s="132">
        <f t="shared" si="189"/>
        <v>0</v>
      </c>
      <c r="QBQ174" s="132">
        <f t="shared" si="189"/>
        <v>0</v>
      </c>
      <c r="QBR174" s="132">
        <f t="shared" si="189"/>
        <v>0</v>
      </c>
      <c r="QBS174" s="132">
        <f t="shared" si="189"/>
        <v>0</v>
      </c>
      <c r="QBT174" s="132">
        <f t="shared" si="189"/>
        <v>0</v>
      </c>
      <c r="QBU174" s="132">
        <f t="shared" si="189"/>
        <v>0</v>
      </c>
      <c r="QBV174" s="132">
        <f t="shared" si="189"/>
        <v>0</v>
      </c>
      <c r="QBW174" s="132">
        <f t="shared" si="189"/>
        <v>0</v>
      </c>
      <c r="QBX174" s="132">
        <f t="shared" si="189"/>
        <v>0</v>
      </c>
      <c r="QBY174" s="132">
        <f t="shared" si="189"/>
        <v>0</v>
      </c>
      <c r="QBZ174" s="132">
        <f t="shared" si="189"/>
        <v>0</v>
      </c>
      <c r="QCA174" s="132">
        <f t="shared" si="189"/>
        <v>0</v>
      </c>
      <c r="QCB174" s="132">
        <f t="shared" si="189"/>
        <v>0</v>
      </c>
      <c r="QCC174" s="132">
        <f t="shared" si="189"/>
        <v>0</v>
      </c>
      <c r="QCD174" s="132">
        <f t="shared" si="189"/>
        <v>0</v>
      </c>
      <c r="QCE174" s="132">
        <f t="shared" si="189"/>
        <v>0</v>
      </c>
      <c r="QCF174" s="132">
        <f t="shared" si="189"/>
        <v>0</v>
      </c>
      <c r="QCG174" s="132">
        <f t="shared" si="189"/>
        <v>0</v>
      </c>
      <c r="QCH174" s="132">
        <f t="shared" si="189"/>
        <v>0</v>
      </c>
      <c r="QCI174" s="132">
        <f t="shared" si="189"/>
        <v>0</v>
      </c>
      <c r="QCJ174" s="132">
        <f t="shared" si="189"/>
        <v>0</v>
      </c>
      <c r="QCK174" s="132">
        <f t="shared" si="189"/>
        <v>0</v>
      </c>
      <c r="QCL174" s="132">
        <f t="shared" si="189"/>
        <v>0</v>
      </c>
      <c r="QCM174" s="132">
        <f t="shared" si="189"/>
        <v>0</v>
      </c>
      <c r="QCN174" s="132">
        <f t="shared" si="189"/>
        <v>0</v>
      </c>
      <c r="QCO174" s="132">
        <f t="shared" si="189"/>
        <v>0</v>
      </c>
      <c r="QCP174" s="132">
        <f t="shared" si="189"/>
        <v>0</v>
      </c>
      <c r="QCQ174" s="132">
        <f t="shared" si="189"/>
        <v>0</v>
      </c>
      <c r="QCR174" s="132">
        <f t="shared" si="189"/>
        <v>0</v>
      </c>
      <c r="QCS174" s="132">
        <f t="shared" si="189"/>
        <v>0</v>
      </c>
      <c r="QCT174" s="132">
        <f t="shared" si="189"/>
        <v>0</v>
      </c>
      <c r="QCU174" s="132">
        <f t="shared" si="189"/>
        <v>0</v>
      </c>
      <c r="QCV174" s="132">
        <f t="shared" si="189"/>
        <v>0</v>
      </c>
      <c r="QCW174" s="132">
        <f t="shared" si="189"/>
        <v>0</v>
      </c>
      <c r="QCX174" s="132">
        <f t="shared" si="189"/>
        <v>0</v>
      </c>
      <c r="QCY174" s="132">
        <f t="shared" si="189"/>
        <v>0</v>
      </c>
      <c r="QCZ174" s="132">
        <f t="shared" si="189"/>
        <v>0</v>
      </c>
      <c r="QDA174" s="132">
        <f t="shared" si="189"/>
        <v>0</v>
      </c>
      <c r="QDB174" s="132">
        <f t="shared" si="189"/>
        <v>0</v>
      </c>
      <c r="QDC174" s="132">
        <f t="shared" si="189"/>
        <v>0</v>
      </c>
      <c r="QDD174" s="132">
        <f t="shared" si="189"/>
        <v>0</v>
      </c>
      <c r="QDE174" s="132">
        <f t="shared" si="189"/>
        <v>0</v>
      </c>
      <c r="QDF174" s="132">
        <f t="shared" si="189"/>
        <v>0</v>
      </c>
      <c r="QDG174" s="132">
        <f t="shared" si="189"/>
        <v>0</v>
      </c>
      <c r="QDH174" s="132">
        <f t="shared" si="189"/>
        <v>0</v>
      </c>
      <c r="QDI174" s="132">
        <f t="shared" si="189"/>
        <v>0</v>
      </c>
      <c r="QDJ174" s="132">
        <f t="shared" si="189"/>
        <v>0</v>
      </c>
      <c r="QDK174" s="132">
        <f t="shared" si="189"/>
        <v>0</v>
      </c>
      <c r="QDL174" s="132">
        <f t="shared" si="189"/>
        <v>0</v>
      </c>
      <c r="QDM174" s="132">
        <f t="shared" si="189"/>
        <v>0</v>
      </c>
      <c r="QDN174" s="132">
        <f t="shared" ref="QDN174:QFY174" si="190">SUBTOTAL(9,QDN64:QDN65)</f>
        <v>0</v>
      </c>
      <c r="QDO174" s="132">
        <f t="shared" si="190"/>
        <v>0</v>
      </c>
      <c r="QDP174" s="132">
        <f t="shared" si="190"/>
        <v>0</v>
      </c>
      <c r="QDQ174" s="132">
        <f t="shared" si="190"/>
        <v>0</v>
      </c>
      <c r="QDR174" s="132">
        <f t="shared" si="190"/>
        <v>0</v>
      </c>
      <c r="QDS174" s="132">
        <f t="shared" si="190"/>
        <v>0</v>
      </c>
      <c r="QDT174" s="132">
        <f t="shared" si="190"/>
        <v>0</v>
      </c>
      <c r="QDU174" s="132">
        <f t="shared" si="190"/>
        <v>0</v>
      </c>
      <c r="QDV174" s="132">
        <f t="shared" si="190"/>
        <v>0</v>
      </c>
      <c r="QDW174" s="132">
        <f t="shared" si="190"/>
        <v>0</v>
      </c>
      <c r="QDX174" s="132">
        <f t="shared" si="190"/>
        <v>0</v>
      </c>
      <c r="QDY174" s="132">
        <f t="shared" si="190"/>
        <v>0</v>
      </c>
      <c r="QDZ174" s="132">
        <f t="shared" si="190"/>
        <v>0</v>
      </c>
      <c r="QEA174" s="132">
        <f t="shared" si="190"/>
        <v>0</v>
      </c>
      <c r="QEB174" s="132">
        <f t="shared" si="190"/>
        <v>0</v>
      </c>
      <c r="QEC174" s="132">
        <f t="shared" si="190"/>
        <v>0</v>
      </c>
      <c r="QED174" s="132">
        <f t="shared" si="190"/>
        <v>0</v>
      </c>
      <c r="QEE174" s="132">
        <f t="shared" si="190"/>
        <v>0</v>
      </c>
      <c r="QEF174" s="132">
        <f t="shared" si="190"/>
        <v>0</v>
      </c>
      <c r="QEG174" s="132">
        <f t="shared" si="190"/>
        <v>0</v>
      </c>
      <c r="QEH174" s="132">
        <f t="shared" si="190"/>
        <v>0</v>
      </c>
      <c r="QEI174" s="132">
        <f t="shared" si="190"/>
        <v>0</v>
      </c>
      <c r="QEJ174" s="132">
        <f t="shared" si="190"/>
        <v>0</v>
      </c>
      <c r="QEK174" s="132">
        <f t="shared" si="190"/>
        <v>0</v>
      </c>
      <c r="QEL174" s="132">
        <f t="shared" si="190"/>
        <v>0</v>
      </c>
      <c r="QEM174" s="132">
        <f t="shared" si="190"/>
        <v>0</v>
      </c>
      <c r="QEN174" s="132">
        <f t="shared" si="190"/>
        <v>0</v>
      </c>
      <c r="QEO174" s="132">
        <f t="shared" si="190"/>
        <v>0</v>
      </c>
      <c r="QEP174" s="132">
        <f t="shared" si="190"/>
        <v>0</v>
      </c>
      <c r="QEQ174" s="132">
        <f t="shared" si="190"/>
        <v>0</v>
      </c>
      <c r="QER174" s="132">
        <f t="shared" si="190"/>
        <v>0</v>
      </c>
      <c r="QES174" s="132">
        <f t="shared" si="190"/>
        <v>0</v>
      </c>
      <c r="QET174" s="132">
        <f t="shared" si="190"/>
        <v>0</v>
      </c>
      <c r="QEU174" s="132">
        <f t="shared" si="190"/>
        <v>0</v>
      </c>
      <c r="QEV174" s="132">
        <f t="shared" si="190"/>
        <v>0</v>
      </c>
      <c r="QEW174" s="132">
        <f t="shared" si="190"/>
        <v>0</v>
      </c>
      <c r="QEX174" s="132">
        <f t="shared" si="190"/>
        <v>0</v>
      </c>
      <c r="QEY174" s="132">
        <f t="shared" si="190"/>
        <v>0</v>
      </c>
      <c r="QEZ174" s="132">
        <f t="shared" si="190"/>
        <v>0</v>
      </c>
      <c r="QFA174" s="132">
        <f t="shared" si="190"/>
        <v>0</v>
      </c>
      <c r="QFB174" s="132">
        <f t="shared" si="190"/>
        <v>0</v>
      </c>
      <c r="QFC174" s="132">
        <f t="shared" si="190"/>
        <v>0</v>
      </c>
      <c r="QFD174" s="132">
        <f t="shared" si="190"/>
        <v>0</v>
      </c>
      <c r="QFE174" s="132">
        <f t="shared" si="190"/>
        <v>0</v>
      </c>
      <c r="QFF174" s="132">
        <f t="shared" si="190"/>
        <v>0</v>
      </c>
      <c r="QFG174" s="132">
        <f t="shared" si="190"/>
        <v>0</v>
      </c>
      <c r="QFH174" s="132">
        <f t="shared" si="190"/>
        <v>0</v>
      </c>
      <c r="QFI174" s="132">
        <f t="shared" si="190"/>
        <v>0</v>
      </c>
      <c r="QFJ174" s="132">
        <f t="shared" si="190"/>
        <v>0</v>
      </c>
      <c r="QFK174" s="132">
        <f t="shared" si="190"/>
        <v>0</v>
      </c>
      <c r="QFL174" s="132">
        <f t="shared" si="190"/>
        <v>0</v>
      </c>
      <c r="QFM174" s="132">
        <f t="shared" si="190"/>
        <v>0</v>
      </c>
      <c r="QFN174" s="132">
        <f t="shared" si="190"/>
        <v>0</v>
      </c>
      <c r="QFO174" s="132">
        <f t="shared" si="190"/>
        <v>0</v>
      </c>
      <c r="QFP174" s="132">
        <f t="shared" si="190"/>
        <v>0</v>
      </c>
      <c r="QFQ174" s="132">
        <f t="shared" si="190"/>
        <v>0</v>
      </c>
      <c r="QFR174" s="132">
        <f t="shared" si="190"/>
        <v>0</v>
      </c>
      <c r="QFS174" s="132">
        <f t="shared" si="190"/>
        <v>0</v>
      </c>
      <c r="QFT174" s="132">
        <f t="shared" si="190"/>
        <v>0</v>
      </c>
      <c r="QFU174" s="132">
        <f t="shared" si="190"/>
        <v>0</v>
      </c>
      <c r="QFV174" s="132">
        <f t="shared" si="190"/>
        <v>0</v>
      </c>
      <c r="QFW174" s="132">
        <f t="shared" si="190"/>
        <v>0</v>
      </c>
      <c r="QFX174" s="132">
        <f t="shared" si="190"/>
        <v>0</v>
      </c>
      <c r="QFY174" s="132">
        <f t="shared" si="190"/>
        <v>0</v>
      </c>
      <c r="QFZ174" s="132">
        <f t="shared" ref="QFZ174:QIK174" si="191">SUBTOTAL(9,QFZ64:QFZ65)</f>
        <v>0</v>
      </c>
      <c r="QGA174" s="132">
        <f t="shared" si="191"/>
        <v>0</v>
      </c>
      <c r="QGB174" s="132">
        <f t="shared" si="191"/>
        <v>0</v>
      </c>
      <c r="QGC174" s="132">
        <f t="shared" si="191"/>
        <v>0</v>
      </c>
      <c r="QGD174" s="132">
        <f t="shared" si="191"/>
        <v>0</v>
      </c>
      <c r="QGE174" s="132">
        <f t="shared" si="191"/>
        <v>0</v>
      </c>
      <c r="QGF174" s="132">
        <f t="shared" si="191"/>
        <v>0</v>
      </c>
      <c r="QGG174" s="132">
        <f t="shared" si="191"/>
        <v>0</v>
      </c>
      <c r="QGH174" s="132">
        <f t="shared" si="191"/>
        <v>0</v>
      </c>
      <c r="QGI174" s="132">
        <f t="shared" si="191"/>
        <v>0</v>
      </c>
      <c r="QGJ174" s="132">
        <f t="shared" si="191"/>
        <v>0</v>
      </c>
      <c r="QGK174" s="132">
        <f t="shared" si="191"/>
        <v>0</v>
      </c>
      <c r="QGL174" s="132">
        <f t="shared" si="191"/>
        <v>0</v>
      </c>
      <c r="QGM174" s="132">
        <f t="shared" si="191"/>
        <v>0</v>
      </c>
      <c r="QGN174" s="132">
        <f t="shared" si="191"/>
        <v>0</v>
      </c>
      <c r="QGO174" s="132">
        <f t="shared" si="191"/>
        <v>0</v>
      </c>
      <c r="QGP174" s="132">
        <f t="shared" si="191"/>
        <v>0</v>
      </c>
      <c r="QGQ174" s="132">
        <f t="shared" si="191"/>
        <v>0</v>
      </c>
      <c r="QGR174" s="132">
        <f t="shared" si="191"/>
        <v>0</v>
      </c>
      <c r="QGS174" s="132">
        <f t="shared" si="191"/>
        <v>0</v>
      </c>
      <c r="QGT174" s="132">
        <f t="shared" si="191"/>
        <v>0</v>
      </c>
      <c r="QGU174" s="132">
        <f t="shared" si="191"/>
        <v>0</v>
      </c>
      <c r="QGV174" s="132">
        <f t="shared" si="191"/>
        <v>0</v>
      </c>
      <c r="QGW174" s="132">
        <f t="shared" si="191"/>
        <v>0</v>
      </c>
      <c r="QGX174" s="132">
        <f t="shared" si="191"/>
        <v>0</v>
      </c>
      <c r="QGY174" s="132">
        <f t="shared" si="191"/>
        <v>0</v>
      </c>
      <c r="QGZ174" s="132">
        <f t="shared" si="191"/>
        <v>0</v>
      </c>
      <c r="QHA174" s="132">
        <f t="shared" si="191"/>
        <v>0</v>
      </c>
      <c r="QHB174" s="132">
        <f t="shared" si="191"/>
        <v>0</v>
      </c>
      <c r="QHC174" s="132">
        <f t="shared" si="191"/>
        <v>0</v>
      </c>
      <c r="QHD174" s="132">
        <f t="shared" si="191"/>
        <v>0</v>
      </c>
      <c r="QHE174" s="132">
        <f t="shared" si="191"/>
        <v>0</v>
      </c>
      <c r="QHF174" s="132">
        <f t="shared" si="191"/>
        <v>0</v>
      </c>
      <c r="QHG174" s="132">
        <f t="shared" si="191"/>
        <v>0</v>
      </c>
      <c r="QHH174" s="132">
        <f t="shared" si="191"/>
        <v>0</v>
      </c>
      <c r="QHI174" s="132">
        <f t="shared" si="191"/>
        <v>0</v>
      </c>
      <c r="QHJ174" s="132">
        <f t="shared" si="191"/>
        <v>0</v>
      </c>
      <c r="QHK174" s="132">
        <f t="shared" si="191"/>
        <v>0</v>
      </c>
      <c r="QHL174" s="132">
        <f t="shared" si="191"/>
        <v>0</v>
      </c>
      <c r="QHM174" s="132">
        <f t="shared" si="191"/>
        <v>0</v>
      </c>
      <c r="QHN174" s="132">
        <f t="shared" si="191"/>
        <v>0</v>
      </c>
      <c r="QHO174" s="132">
        <f t="shared" si="191"/>
        <v>0</v>
      </c>
      <c r="QHP174" s="132">
        <f t="shared" si="191"/>
        <v>0</v>
      </c>
      <c r="QHQ174" s="132">
        <f t="shared" si="191"/>
        <v>0</v>
      </c>
      <c r="QHR174" s="132">
        <f t="shared" si="191"/>
        <v>0</v>
      </c>
      <c r="QHS174" s="132">
        <f t="shared" si="191"/>
        <v>0</v>
      </c>
      <c r="QHT174" s="132">
        <f t="shared" si="191"/>
        <v>0</v>
      </c>
      <c r="QHU174" s="132">
        <f t="shared" si="191"/>
        <v>0</v>
      </c>
      <c r="QHV174" s="132">
        <f t="shared" si="191"/>
        <v>0</v>
      </c>
      <c r="QHW174" s="132">
        <f t="shared" si="191"/>
        <v>0</v>
      </c>
      <c r="QHX174" s="132">
        <f t="shared" si="191"/>
        <v>0</v>
      </c>
      <c r="QHY174" s="132">
        <f t="shared" si="191"/>
        <v>0</v>
      </c>
      <c r="QHZ174" s="132">
        <f t="shared" si="191"/>
        <v>0</v>
      </c>
      <c r="QIA174" s="132">
        <f t="shared" si="191"/>
        <v>0</v>
      </c>
      <c r="QIB174" s="132">
        <f t="shared" si="191"/>
        <v>0</v>
      </c>
      <c r="QIC174" s="132">
        <f t="shared" si="191"/>
        <v>0</v>
      </c>
      <c r="QID174" s="132">
        <f t="shared" si="191"/>
        <v>0</v>
      </c>
      <c r="QIE174" s="132">
        <f t="shared" si="191"/>
        <v>0</v>
      </c>
      <c r="QIF174" s="132">
        <f t="shared" si="191"/>
        <v>0</v>
      </c>
      <c r="QIG174" s="132">
        <f t="shared" si="191"/>
        <v>0</v>
      </c>
      <c r="QIH174" s="132">
        <f t="shared" si="191"/>
        <v>0</v>
      </c>
      <c r="QII174" s="132">
        <f t="shared" si="191"/>
        <v>0</v>
      </c>
      <c r="QIJ174" s="132">
        <f t="shared" si="191"/>
        <v>0</v>
      </c>
      <c r="QIK174" s="132">
        <f t="shared" si="191"/>
        <v>0</v>
      </c>
      <c r="QIL174" s="132">
        <f t="shared" ref="QIL174:QKW174" si="192">SUBTOTAL(9,QIL64:QIL65)</f>
        <v>0</v>
      </c>
      <c r="QIM174" s="132">
        <f t="shared" si="192"/>
        <v>0</v>
      </c>
      <c r="QIN174" s="132">
        <f t="shared" si="192"/>
        <v>0</v>
      </c>
      <c r="QIO174" s="132">
        <f t="shared" si="192"/>
        <v>0</v>
      </c>
      <c r="QIP174" s="132">
        <f t="shared" si="192"/>
        <v>0</v>
      </c>
      <c r="QIQ174" s="132">
        <f t="shared" si="192"/>
        <v>0</v>
      </c>
      <c r="QIR174" s="132">
        <f t="shared" si="192"/>
        <v>0</v>
      </c>
      <c r="QIS174" s="132">
        <f t="shared" si="192"/>
        <v>0</v>
      </c>
      <c r="QIT174" s="132">
        <f t="shared" si="192"/>
        <v>0</v>
      </c>
      <c r="QIU174" s="132">
        <f t="shared" si="192"/>
        <v>0</v>
      </c>
      <c r="QIV174" s="132">
        <f t="shared" si="192"/>
        <v>0</v>
      </c>
      <c r="QIW174" s="132">
        <f t="shared" si="192"/>
        <v>0</v>
      </c>
      <c r="QIX174" s="132">
        <f t="shared" si="192"/>
        <v>0</v>
      </c>
      <c r="QIY174" s="132">
        <f t="shared" si="192"/>
        <v>0</v>
      </c>
      <c r="QIZ174" s="132">
        <f t="shared" si="192"/>
        <v>0</v>
      </c>
      <c r="QJA174" s="132">
        <f t="shared" si="192"/>
        <v>0</v>
      </c>
      <c r="QJB174" s="132">
        <f t="shared" si="192"/>
        <v>0</v>
      </c>
      <c r="QJC174" s="132">
        <f t="shared" si="192"/>
        <v>0</v>
      </c>
      <c r="QJD174" s="132">
        <f t="shared" si="192"/>
        <v>0</v>
      </c>
      <c r="QJE174" s="132">
        <f t="shared" si="192"/>
        <v>0</v>
      </c>
      <c r="QJF174" s="132">
        <f t="shared" si="192"/>
        <v>0</v>
      </c>
      <c r="QJG174" s="132">
        <f t="shared" si="192"/>
        <v>0</v>
      </c>
      <c r="QJH174" s="132">
        <f t="shared" si="192"/>
        <v>0</v>
      </c>
      <c r="QJI174" s="132">
        <f t="shared" si="192"/>
        <v>0</v>
      </c>
      <c r="QJJ174" s="132">
        <f t="shared" si="192"/>
        <v>0</v>
      </c>
      <c r="QJK174" s="132">
        <f t="shared" si="192"/>
        <v>0</v>
      </c>
      <c r="QJL174" s="132">
        <f t="shared" si="192"/>
        <v>0</v>
      </c>
      <c r="QJM174" s="132">
        <f t="shared" si="192"/>
        <v>0</v>
      </c>
      <c r="QJN174" s="132">
        <f t="shared" si="192"/>
        <v>0</v>
      </c>
      <c r="QJO174" s="132">
        <f t="shared" si="192"/>
        <v>0</v>
      </c>
      <c r="QJP174" s="132">
        <f t="shared" si="192"/>
        <v>0</v>
      </c>
      <c r="QJQ174" s="132">
        <f t="shared" si="192"/>
        <v>0</v>
      </c>
      <c r="QJR174" s="132">
        <f t="shared" si="192"/>
        <v>0</v>
      </c>
      <c r="QJS174" s="132">
        <f t="shared" si="192"/>
        <v>0</v>
      </c>
      <c r="QJT174" s="132">
        <f t="shared" si="192"/>
        <v>0</v>
      </c>
      <c r="QJU174" s="132">
        <f t="shared" si="192"/>
        <v>0</v>
      </c>
      <c r="QJV174" s="132">
        <f t="shared" si="192"/>
        <v>0</v>
      </c>
      <c r="QJW174" s="132">
        <f t="shared" si="192"/>
        <v>0</v>
      </c>
      <c r="QJX174" s="132">
        <f t="shared" si="192"/>
        <v>0</v>
      </c>
      <c r="QJY174" s="132">
        <f t="shared" si="192"/>
        <v>0</v>
      </c>
      <c r="QJZ174" s="132">
        <f t="shared" si="192"/>
        <v>0</v>
      </c>
      <c r="QKA174" s="132">
        <f t="shared" si="192"/>
        <v>0</v>
      </c>
      <c r="QKB174" s="132">
        <f t="shared" si="192"/>
        <v>0</v>
      </c>
      <c r="QKC174" s="132">
        <f t="shared" si="192"/>
        <v>0</v>
      </c>
      <c r="QKD174" s="132">
        <f t="shared" si="192"/>
        <v>0</v>
      </c>
      <c r="QKE174" s="132">
        <f t="shared" si="192"/>
        <v>0</v>
      </c>
      <c r="QKF174" s="132">
        <f t="shared" si="192"/>
        <v>0</v>
      </c>
      <c r="QKG174" s="132">
        <f t="shared" si="192"/>
        <v>0</v>
      </c>
      <c r="QKH174" s="132">
        <f t="shared" si="192"/>
        <v>0</v>
      </c>
      <c r="QKI174" s="132">
        <f t="shared" si="192"/>
        <v>0</v>
      </c>
      <c r="QKJ174" s="132">
        <f t="shared" si="192"/>
        <v>0</v>
      </c>
      <c r="QKK174" s="132">
        <f t="shared" si="192"/>
        <v>0</v>
      </c>
      <c r="QKL174" s="132">
        <f t="shared" si="192"/>
        <v>0</v>
      </c>
      <c r="QKM174" s="132">
        <f t="shared" si="192"/>
        <v>0</v>
      </c>
      <c r="QKN174" s="132">
        <f t="shared" si="192"/>
        <v>0</v>
      </c>
      <c r="QKO174" s="132">
        <f t="shared" si="192"/>
        <v>0</v>
      </c>
      <c r="QKP174" s="132">
        <f t="shared" si="192"/>
        <v>0</v>
      </c>
      <c r="QKQ174" s="132">
        <f t="shared" si="192"/>
        <v>0</v>
      </c>
      <c r="QKR174" s="132">
        <f t="shared" si="192"/>
        <v>0</v>
      </c>
      <c r="QKS174" s="132">
        <f t="shared" si="192"/>
        <v>0</v>
      </c>
      <c r="QKT174" s="132">
        <f t="shared" si="192"/>
        <v>0</v>
      </c>
      <c r="QKU174" s="132">
        <f t="shared" si="192"/>
        <v>0</v>
      </c>
      <c r="QKV174" s="132">
        <f t="shared" si="192"/>
        <v>0</v>
      </c>
      <c r="QKW174" s="132">
        <f t="shared" si="192"/>
        <v>0</v>
      </c>
      <c r="QKX174" s="132">
        <f t="shared" ref="QKX174:QNI174" si="193">SUBTOTAL(9,QKX64:QKX65)</f>
        <v>0</v>
      </c>
      <c r="QKY174" s="132">
        <f t="shared" si="193"/>
        <v>0</v>
      </c>
      <c r="QKZ174" s="132">
        <f t="shared" si="193"/>
        <v>0</v>
      </c>
      <c r="QLA174" s="132">
        <f t="shared" si="193"/>
        <v>0</v>
      </c>
      <c r="QLB174" s="132">
        <f t="shared" si="193"/>
        <v>0</v>
      </c>
      <c r="QLC174" s="132">
        <f t="shared" si="193"/>
        <v>0</v>
      </c>
      <c r="QLD174" s="132">
        <f t="shared" si="193"/>
        <v>0</v>
      </c>
      <c r="QLE174" s="132">
        <f t="shared" si="193"/>
        <v>0</v>
      </c>
      <c r="QLF174" s="132">
        <f t="shared" si="193"/>
        <v>0</v>
      </c>
      <c r="QLG174" s="132">
        <f t="shared" si="193"/>
        <v>0</v>
      </c>
      <c r="QLH174" s="132">
        <f t="shared" si="193"/>
        <v>0</v>
      </c>
      <c r="QLI174" s="132">
        <f t="shared" si="193"/>
        <v>0</v>
      </c>
      <c r="QLJ174" s="132">
        <f t="shared" si="193"/>
        <v>0</v>
      </c>
      <c r="QLK174" s="132">
        <f t="shared" si="193"/>
        <v>0</v>
      </c>
      <c r="QLL174" s="132">
        <f t="shared" si="193"/>
        <v>0</v>
      </c>
      <c r="QLM174" s="132">
        <f t="shared" si="193"/>
        <v>0</v>
      </c>
      <c r="QLN174" s="132">
        <f t="shared" si="193"/>
        <v>0</v>
      </c>
      <c r="QLO174" s="132">
        <f t="shared" si="193"/>
        <v>0</v>
      </c>
      <c r="QLP174" s="132">
        <f t="shared" si="193"/>
        <v>0</v>
      </c>
      <c r="QLQ174" s="132">
        <f t="shared" si="193"/>
        <v>0</v>
      </c>
      <c r="QLR174" s="132">
        <f t="shared" si="193"/>
        <v>0</v>
      </c>
      <c r="QLS174" s="132">
        <f t="shared" si="193"/>
        <v>0</v>
      </c>
      <c r="QLT174" s="132">
        <f t="shared" si="193"/>
        <v>0</v>
      </c>
      <c r="QLU174" s="132">
        <f t="shared" si="193"/>
        <v>0</v>
      </c>
      <c r="QLV174" s="132">
        <f t="shared" si="193"/>
        <v>0</v>
      </c>
      <c r="QLW174" s="132">
        <f t="shared" si="193"/>
        <v>0</v>
      </c>
      <c r="QLX174" s="132">
        <f t="shared" si="193"/>
        <v>0</v>
      </c>
      <c r="QLY174" s="132">
        <f t="shared" si="193"/>
        <v>0</v>
      </c>
      <c r="QLZ174" s="132">
        <f t="shared" si="193"/>
        <v>0</v>
      </c>
      <c r="QMA174" s="132">
        <f t="shared" si="193"/>
        <v>0</v>
      </c>
      <c r="QMB174" s="132">
        <f t="shared" si="193"/>
        <v>0</v>
      </c>
      <c r="QMC174" s="132">
        <f t="shared" si="193"/>
        <v>0</v>
      </c>
      <c r="QMD174" s="132">
        <f t="shared" si="193"/>
        <v>0</v>
      </c>
      <c r="QME174" s="132">
        <f t="shared" si="193"/>
        <v>0</v>
      </c>
      <c r="QMF174" s="132">
        <f t="shared" si="193"/>
        <v>0</v>
      </c>
      <c r="QMG174" s="132">
        <f t="shared" si="193"/>
        <v>0</v>
      </c>
      <c r="QMH174" s="132">
        <f t="shared" si="193"/>
        <v>0</v>
      </c>
      <c r="QMI174" s="132">
        <f t="shared" si="193"/>
        <v>0</v>
      </c>
      <c r="QMJ174" s="132">
        <f t="shared" si="193"/>
        <v>0</v>
      </c>
      <c r="QMK174" s="132">
        <f t="shared" si="193"/>
        <v>0</v>
      </c>
      <c r="QML174" s="132">
        <f t="shared" si="193"/>
        <v>0</v>
      </c>
      <c r="QMM174" s="132">
        <f t="shared" si="193"/>
        <v>0</v>
      </c>
      <c r="QMN174" s="132">
        <f t="shared" si="193"/>
        <v>0</v>
      </c>
      <c r="QMO174" s="132">
        <f t="shared" si="193"/>
        <v>0</v>
      </c>
      <c r="QMP174" s="132">
        <f t="shared" si="193"/>
        <v>0</v>
      </c>
      <c r="QMQ174" s="132">
        <f t="shared" si="193"/>
        <v>0</v>
      </c>
      <c r="QMR174" s="132">
        <f t="shared" si="193"/>
        <v>0</v>
      </c>
      <c r="QMS174" s="132">
        <f t="shared" si="193"/>
        <v>0</v>
      </c>
      <c r="QMT174" s="132">
        <f t="shared" si="193"/>
        <v>0</v>
      </c>
      <c r="QMU174" s="132">
        <f t="shared" si="193"/>
        <v>0</v>
      </c>
      <c r="QMV174" s="132">
        <f t="shared" si="193"/>
        <v>0</v>
      </c>
      <c r="QMW174" s="132">
        <f t="shared" si="193"/>
        <v>0</v>
      </c>
      <c r="QMX174" s="132">
        <f t="shared" si="193"/>
        <v>0</v>
      </c>
      <c r="QMY174" s="132">
        <f t="shared" si="193"/>
        <v>0</v>
      </c>
      <c r="QMZ174" s="132">
        <f t="shared" si="193"/>
        <v>0</v>
      </c>
      <c r="QNA174" s="132">
        <f t="shared" si="193"/>
        <v>0</v>
      </c>
      <c r="QNB174" s="132">
        <f t="shared" si="193"/>
        <v>0</v>
      </c>
      <c r="QNC174" s="132">
        <f t="shared" si="193"/>
        <v>0</v>
      </c>
      <c r="QND174" s="132">
        <f t="shared" si="193"/>
        <v>0</v>
      </c>
      <c r="QNE174" s="132">
        <f t="shared" si="193"/>
        <v>0</v>
      </c>
      <c r="QNF174" s="132">
        <f t="shared" si="193"/>
        <v>0</v>
      </c>
      <c r="QNG174" s="132">
        <f t="shared" si="193"/>
        <v>0</v>
      </c>
      <c r="QNH174" s="132">
        <f t="shared" si="193"/>
        <v>0</v>
      </c>
      <c r="QNI174" s="132">
        <f t="shared" si="193"/>
        <v>0</v>
      </c>
      <c r="QNJ174" s="132">
        <f t="shared" ref="QNJ174:QPU174" si="194">SUBTOTAL(9,QNJ64:QNJ65)</f>
        <v>0</v>
      </c>
      <c r="QNK174" s="132">
        <f t="shared" si="194"/>
        <v>0</v>
      </c>
      <c r="QNL174" s="132">
        <f t="shared" si="194"/>
        <v>0</v>
      </c>
      <c r="QNM174" s="132">
        <f t="shared" si="194"/>
        <v>0</v>
      </c>
      <c r="QNN174" s="132">
        <f t="shared" si="194"/>
        <v>0</v>
      </c>
      <c r="QNO174" s="132">
        <f t="shared" si="194"/>
        <v>0</v>
      </c>
      <c r="QNP174" s="132">
        <f t="shared" si="194"/>
        <v>0</v>
      </c>
      <c r="QNQ174" s="132">
        <f t="shared" si="194"/>
        <v>0</v>
      </c>
      <c r="QNR174" s="132">
        <f t="shared" si="194"/>
        <v>0</v>
      </c>
      <c r="QNS174" s="132">
        <f t="shared" si="194"/>
        <v>0</v>
      </c>
      <c r="QNT174" s="132">
        <f t="shared" si="194"/>
        <v>0</v>
      </c>
      <c r="QNU174" s="132">
        <f t="shared" si="194"/>
        <v>0</v>
      </c>
      <c r="QNV174" s="132">
        <f t="shared" si="194"/>
        <v>0</v>
      </c>
      <c r="QNW174" s="132">
        <f t="shared" si="194"/>
        <v>0</v>
      </c>
      <c r="QNX174" s="132">
        <f t="shared" si="194"/>
        <v>0</v>
      </c>
      <c r="QNY174" s="132">
        <f t="shared" si="194"/>
        <v>0</v>
      </c>
      <c r="QNZ174" s="132">
        <f t="shared" si="194"/>
        <v>0</v>
      </c>
      <c r="QOA174" s="132">
        <f t="shared" si="194"/>
        <v>0</v>
      </c>
      <c r="QOB174" s="132">
        <f t="shared" si="194"/>
        <v>0</v>
      </c>
      <c r="QOC174" s="132">
        <f t="shared" si="194"/>
        <v>0</v>
      </c>
      <c r="QOD174" s="132">
        <f t="shared" si="194"/>
        <v>0</v>
      </c>
      <c r="QOE174" s="132">
        <f t="shared" si="194"/>
        <v>0</v>
      </c>
      <c r="QOF174" s="132">
        <f t="shared" si="194"/>
        <v>0</v>
      </c>
      <c r="QOG174" s="132">
        <f t="shared" si="194"/>
        <v>0</v>
      </c>
      <c r="QOH174" s="132">
        <f t="shared" si="194"/>
        <v>0</v>
      </c>
      <c r="QOI174" s="132">
        <f t="shared" si="194"/>
        <v>0</v>
      </c>
      <c r="QOJ174" s="132">
        <f t="shared" si="194"/>
        <v>0</v>
      </c>
      <c r="QOK174" s="132">
        <f t="shared" si="194"/>
        <v>0</v>
      </c>
      <c r="QOL174" s="132">
        <f t="shared" si="194"/>
        <v>0</v>
      </c>
      <c r="QOM174" s="132">
        <f t="shared" si="194"/>
        <v>0</v>
      </c>
      <c r="QON174" s="132">
        <f t="shared" si="194"/>
        <v>0</v>
      </c>
      <c r="QOO174" s="132">
        <f t="shared" si="194"/>
        <v>0</v>
      </c>
      <c r="QOP174" s="132">
        <f t="shared" si="194"/>
        <v>0</v>
      </c>
      <c r="QOQ174" s="132">
        <f t="shared" si="194"/>
        <v>0</v>
      </c>
      <c r="QOR174" s="132">
        <f t="shared" si="194"/>
        <v>0</v>
      </c>
      <c r="QOS174" s="132">
        <f t="shared" si="194"/>
        <v>0</v>
      </c>
      <c r="QOT174" s="132">
        <f t="shared" si="194"/>
        <v>0</v>
      </c>
      <c r="QOU174" s="132">
        <f t="shared" si="194"/>
        <v>0</v>
      </c>
      <c r="QOV174" s="132">
        <f t="shared" si="194"/>
        <v>0</v>
      </c>
      <c r="QOW174" s="132">
        <f t="shared" si="194"/>
        <v>0</v>
      </c>
      <c r="QOX174" s="132">
        <f t="shared" si="194"/>
        <v>0</v>
      </c>
      <c r="QOY174" s="132">
        <f t="shared" si="194"/>
        <v>0</v>
      </c>
      <c r="QOZ174" s="132">
        <f t="shared" si="194"/>
        <v>0</v>
      </c>
      <c r="QPA174" s="132">
        <f t="shared" si="194"/>
        <v>0</v>
      </c>
      <c r="QPB174" s="132">
        <f t="shared" si="194"/>
        <v>0</v>
      </c>
      <c r="QPC174" s="132">
        <f t="shared" si="194"/>
        <v>0</v>
      </c>
      <c r="QPD174" s="132">
        <f t="shared" si="194"/>
        <v>0</v>
      </c>
      <c r="QPE174" s="132">
        <f t="shared" si="194"/>
        <v>0</v>
      </c>
      <c r="QPF174" s="132">
        <f t="shared" si="194"/>
        <v>0</v>
      </c>
      <c r="QPG174" s="132">
        <f t="shared" si="194"/>
        <v>0</v>
      </c>
      <c r="QPH174" s="132">
        <f t="shared" si="194"/>
        <v>0</v>
      </c>
      <c r="QPI174" s="132">
        <f t="shared" si="194"/>
        <v>0</v>
      </c>
      <c r="QPJ174" s="132">
        <f t="shared" si="194"/>
        <v>0</v>
      </c>
      <c r="QPK174" s="132">
        <f t="shared" si="194"/>
        <v>0</v>
      </c>
      <c r="QPL174" s="132">
        <f t="shared" si="194"/>
        <v>0</v>
      </c>
      <c r="QPM174" s="132">
        <f t="shared" si="194"/>
        <v>0</v>
      </c>
      <c r="QPN174" s="132">
        <f t="shared" si="194"/>
        <v>0</v>
      </c>
      <c r="QPO174" s="132">
        <f t="shared" si="194"/>
        <v>0</v>
      </c>
      <c r="QPP174" s="132">
        <f t="shared" si="194"/>
        <v>0</v>
      </c>
      <c r="QPQ174" s="132">
        <f t="shared" si="194"/>
        <v>0</v>
      </c>
      <c r="QPR174" s="132">
        <f t="shared" si="194"/>
        <v>0</v>
      </c>
      <c r="QPS174" s="132">
        <f t="shared" si="194"/>
        <v>0</v>
      </c>
      <c r="QPT174" s="132">
        <f t="shared" si="194"/>
        <v>0</v>
      </c>
      <c r="QPU174" s="132">
        <f t="shared" si="194"/>
        <v>0</v>
      </c>
      <c r="QPV174" s="132">
        <f t="shared" ref="QPV174:QSG174" si="195">SUBTOTAL(9,QPV64:QPV65)</f>
        <v>0</v>
      </c>
      <c r="QPW174" s="132">
        <f t="shared" si="195"/>
        <v>0</v>
      </c>
      <c r="QPX174" s="132">
        <f t="shared" si="195"/>
        <v>0</v>
      </c>
      <c r="QPY174" s="132">
        <f t="shared" si="195"/>
        <v>0</v>
      </c>
      <c r="QPZ174" s="132">
        <f t="shared" si="195"/>
        <v>0</v>
      </c>
      <c r="QQA174" s="132">
        <f t="shared" si="195"/>
        <v>0</v>
      </c>
      <c r="QQB174" s="132">
        <f t="shared" si="195"/>
        <v>0</v>
      </c>
      <c r="QQC174" s="132">
        <f t="shared" si="195"/>
        <v>0</v>
      </c>
      <c r="QQD174" s="132">
        <f t="shared" si="195"/>
        <v>0</v>
      </c>
      <c r="QQE174" s="132">
        <f t="shared" si="195"/>
        <v>0</v>
      </c>
      <c r="QQF174" s="132">
        <f t="shared" si="195"/>
        <v>0</v>
      </c>
      <c r="QQG174" s="132">
        <f t="shared" si="195"/>
        <v>0</v>
      </c>
      <c r="QQH174" s="132">
        <f t="shared" si="195"/>
        <v>0</v>
      </c>
      <c r="QQI174" s="132">
        <f t="shared" si="195"/>
        <v>0</v>
      </c>
      <c r="QQJ174" s="132">
        <f t="shared" si="195"/>
        <v>0</v>
      </c>
      <c r="QQK174" s="132">
        <f t="shared" si="195"/>
        <v>0</v>
      </c>
      <c r="QQL174" s="132">
        <f t="shared" si="195"/>
        <v>0</v>
      </c>
      <c r="QQM174" s="132">
        <f t="shared" si="195"/>
        <v>0</v>
      </c>
      <c r="QQN174" s="132">
        <f t="shared" si="195"/>
        <v>0</v>
      </c>
      <c r="QQO174" s="132">
        <f t="shared" si="195"/>
        <v>0</v>
      </c>
      <c r="QQP174" s="132">
        <f t="shared" si="195"/>
        <v>0</v>
      </c>
      <c r="QQQ174" s="132">
        <f t="shared" si="195"/>
        <v>0</v>
      </c>
      <c r="QQR174" s="132">
        <f t="shared" si="195"/>
        <v>0</v>
      </c>
      <c r="QQS174" s="132">
        <f t="shared" si="195"/>
        <v>0</v>
      </c>
      <c r="QQT174" s="132">
        <f t="shared" si="195"/>
        <v>0</v>
      </c>
      <c r="QQU174" s="132">
        <f t="shared" si="195"/>
        <v>0</v>
      </c>
      <c r="QQV174" s="132">
        <f t="shared" si="195"/>
        <v>0</v>
      </c>
      <c r="QQW174" s="132">
        <f t="shared" si="195"/>
        <v>0</v>
      </c>
      <c r="QQX174" s="132">
        <f t="shared" si="195"/>
        <v>0</v>
      </c>
      <c r="QQY174" s="132">
        <f t="shared" si="195"/>
        <v>0</v>
      </c>
      <c r="QQZ174" s="132">
        <f t="shared" si="195"/>
        <v>0</v>
      </c>
      <c r="QRA174" s="132">
        <f t="shared" si="195"/>
        <v>0</v>
      </c>
      <c r="QRB174" s="132">
        <f t="shared" si="195"/>
        <v>0</v>
      </c>
      <c r="QRC174" s="132">
        <f t="shared" si="195"/>
        <v>0</v>
      </c>
      <c r="QRD174" s="132">
        <f t="shared" si="195"/>
        <v>0</v>
      </c>
      <c r="QRE174" s="132">
        <f t="shared" si="195"/>
        <v>0</v>
      </c>
      <c r="QRF174" s="132">
        <f t="shared" si="195"/>
        <v>0</v>
      </c>
      <c r="QRG174" s="132">
        <f t="shared" si="195"/>
        <v>0</v>
      </c>
      <c r="QRH174" s="132">
        <f t="shared" si="195"/>
        <v>0</v>
      </c>
      <c r="QRI174" s="132">
        <f t="shared" si="195"/>
        <v>0</v>
      </c>
      <c r="QRJ174" s="132">
        <f t="shared" si="195"/>
        <v>0</v>
      </c>
      <c r="QRK174" s="132">
        <f t="shared" si="195"/>
        <v>0</v>
      </c>
      <c r="QRL174" s="132">
        <f t="shared" si="195"/>
        <v>0</v>
      </c>
      <c r="QRM174" s="132">
        <f t="shared" si="195"/>
        <v>0</v>
      </c>
      <c r="QRN174" s="132">
        <f t="shared" si="195"/>
        <v>0</v>
      </c>
      <c r="QRO174" s="132">
        <f t="shared" si="195"/>
        <v>0</v>
      </c>
      <c r="QRP174" s="132">
        <f t="shared" si="195"/>
        <v>0</v>
      </c>
      <c r="QRQ174" s="132">
        <f t="shared" si="195"/>
        <v>0</v>
      </c>
      <c r="QRR174" s="132">
        <f t="shared" si="195"/>
        <v>0</v>
      </c>
      <c r="QRS174" s="132">
        <f t="shared" si="195"/>
        <v>0</v>
      </c>
      <c r="QRT174" s="132">
        <f t="shared" si="195"/>
        <v>0</v>
      </c>
      <c r="QRU174" s="132">
        <f t="shared" si="195"/>
        <v>0</v>
      </c>
      <c r="QRV174" s="132">
        <f t="shared" si="195"/>
        <v>0</v>
      </c>
      <c r="QRW174" s="132">
        <f t="shared" si="195"/>
        <v>0</v>
      </c>
      <c r="QRX174" s="132">
        <f t="shared" si="195"/>
        <v>0</v>
      </c>
      <c r="QRY174" s="132">
        <f t="shared" si="195"/>
        <v>0</v>
      </c>
      <c r="QRZ174" s="132">
        <f t="shared" si="195"/>
        <v>0</v>
      </c>
      <c r="QSA174" s="132">
        <f t="shared" si="195"/>
        <v>0</v>
      </c>
      <c r="QSB174" s="132">
        <f t="shared" si="195"/>
        <v>0</v>
      </c>
      <c r="QSC174" s="132">
        <f t="shared" si="195"/>
        <v>0</v>
      </c>
      <c r="QSD174" s="132">
        <f t="shared" si="195"/>
        <v>0</v>
      </c>
      <c r="QSE174" s="132">
        <f t="shared" si="195"/>
        <v>0</v>
      </c>
      <c r="QSF174" s="132">
        <f t="shared" si="195"/>
        <v>0</v>
      </c>
      <c r="QSG174" s="132">
        <f t="shared" si="195"/>
        <v>0</v>
      </c>
      <c r="QSH174" s="132">
        <f t="shared" ref="QSH174:QUS174" si="196">SUBTOTAL(9,QSH64:QSH65)</f>
        <v>0</v>
      </c>
      <c r="QSI174" s="132">
        <f t="shared" si="196"/>
        <v>0</v>
      </c>
      <c r="QSJ174" s="132">
        <f t="shared" si="196"/>
        <v>0</v>
      </c>
      <c r="QSK174" s="132">
        <f t="shared" si="196"/>
        <v>0</v>
      </c>
      <c r="QSL174" s="132">
        <f t="shared" si="196"/>
        <v>0</v>
      </c>
      <c r="QSM174" s="132">
        <f t="shared" si="196"/>
        <v>0</v>
      </c>
      <c r="QSN174" s="132">
        <f t="shared" si="196"/>
        <v>0</v>
      </c>
      <c r="QSO174" s="132">
        <f t="shared" si="196"/>
        <v>0</v>
      </c>
      <c r="QSP174" s="132">
        <f t="shared" si="196"/>
        <v>0</v>
      </c>
      <c r="QSQ174" s="132">
        <f t="shared" si="196"/>
        <v>0</v>
      </c>
      <c r="QSR174" s="132">
        <f t="shared" si="196"/>
        <v>0</v>
      </c>
      <c r="QSS174" s="132">
        <f t="shared" si="196"/>
        <v>0</v>
      </c>
      <c r="QST174" s="132">
        <f t="shared" si="196"/>
        <v>0</v>
      </c>
      <c r="QSU174" s="132">
        <f t="shared" si="196"/>
        <v>0</v>
      </c>
      <c r="QSV174" s="132">
        <f t="shared" si="196"/>
        <v>0</v>
      </c>
      <c r="QSW174" s="132">
        <f t="shared" si="196"/>
        <v>0</v>
      </c>
      <c r="QSX174" s="132">
        <f t="shared" si="196"/>
        <v>0</v>
      </c>
      <c r="QSY174" s="132">
        <f t="shared" si="196"/>
        <v>0</v>
      </c>
      <c r="QSZ174" s="132">
        <f t="shared" si="196"/>
        <v>0</v>
      </c>
      <c r="QTA174" s="132">
        <f t="shared" si="196"/>
        <v>0</v>
      </c>
      <c r="QTB174" s="132">
        <f t="shared" si="196"/>
        <v>0</v>
      </c>
      <c r="QTC174" s="132">
        <f t="shared" si="196"/>
        <v>0</v>
      </c>
      <c r="QTD174" s="132">
        <f t="shared" si="196"/>
        <v>0</v>
      </c>
      <c r="QTE174" s="132">
        <f t="shared" si="196"/>
        <v>0</v>
      </c>
      <c r="QTF174" s="132">
        <f t="shared" si="196"/>
        <v>0</v>
      </c>
      <c r="QTG174" s="132">
        <f t="shared" si="196"/>
        <v>0</v>
      </c>
      <c r="QTH174" s="132">
        <f t="shared" si="196"/>
        <v>0</v>
      </c>
      <c r="QTI174" s="132">
        <f t="shared" si="196"/>
        <v>0</v>
      </c>
      <c r="QTJ174" s="132">
        <f t="shared" si="196"/>
        <v>0</v>
      </c>
      <c r="QTK174" s="132">
        <f t="shared" si="196"/>
        <v>0</v>
      </c>
      <c r="QTL174" s="132">
        <f t="shared" si="196"/>
        <v>0</v>
      </c>
      <c r="QTM174" s="132">
        <f t="shared" si="196"/>
        <v>0</v>
      </c>
      <c r="QTN174" s="132">
        <f t="shared" si="196"/>
        <v>0</v>
      </c>
      <c r="QTO174" s="132">
        <f t="shared" si="196"/>
        <v>0</v>
      </c>
      <c r="QTP174" s="132">
        <f t="shared" si="196"/>
        <v>0</v>
      </c>
      <c r="QTQ174" s="132">
        <f t="shared" si="196"/>
        <v>0</v>
      </c>
      <c r="QTR174" s="132">
        <f t="shared" si="196"/>
        <v>0</v>
      </c>
      <c r="QTS174" s="132">
        <f t="shared" si="196"/>
        <v>0</v>
      </c>
      <c r="QTT174" s="132">
        <f t="shared" si="196"/>
        <v>0</v>
      </c>
      <c r="QTU174" s="132">
        <f t="shared" si="196"/>
        <v>0</v>
      </c>
      <c r="QTV174" s="132">
        <f t="shared" si="196"/>
        <v>0</v>
      </c>
      <c r="QTW174" s="132">
        <f t="shared" si="196"/>
        <v>0</v>
      </c>
      <c r="QTX174" s="132">
        <f t="shared" si="196"/>
        <v>0</v>
      </c>
      <c r="QTY174" s="132">
        <f t="shared" si="196"/>
        <v>0</v>
      </c>
      <c r="QTZ174" s="132">
        <f t="shared" si="196"/>
        <v>0</v>
      </c>
      <c r="QUA174" s="132">
        <f t="shared" si="196"/>
        <v>0</v>
      </c>
      <c r="QUB174" s="132">
        <f t="shared" si="196"/>
        <v>0</v>
      </c>
      <c r="QUC174" s="132">
        <f t="shared" si="196"/>
        <v>0</v>
      </c>
      <c r="QUD174" s="132">
        <f t="shared" si="196"/>
        <v>0</v>
      </c>
      <c r="QUE174" s="132">
        <f t="shared" si="196"/>
        <v>0</v>
      </c>
      <c r="QUF174" s="132">
        <f t="shared" si="196"/>
        <v>0</v>
      </c>
      <c r="QUG174" s="132">
        <f t="shared" si="196"/>
        <v>0</v>
      </c>
      <c r="QUH174" s="132">
        <f t="shared" si="196"/>
        <v>0</v>
      </c>
      <c r="QUI174" s="132">
        <f t="shared" si="196"/>
        <v>0</v>
      </c>
      <c r="QUJ174" s="132">
        <f t="shared" si="196"/>
        <v>0</v>
      </c>
      <c r="QUK174" s="132">
        <f t="shared" si="196"/>
        <v>0</v>
      </c>
      <c r="QUL174" s="132">
        <f t="shared" si="196"/>
        <v>0</v>
      </c>
      <c r="QUM174" s="132">
        <f t="shared" si="196"/>
        <v>0</v>
      </c>
      <c r="QUN174" s="132">
        <f t="shared" si="196"/>
        <v>0</v>
      </c>
      <c r="QUO174" s="132">
        <f t="shared" si="196"/>
        <v>0</v>
      </c>
      <c r="QUP174" s="132">
        <f t="shared" si="196"/>
        <v>0</v>
      </c>
      <c r="QUQ174" s="132">
        <f t="shared" si="196"/>
        <v>0</v>
      </c>
      <c r="QUR174" s="132">
        <f t="shared" si="196"/>
        <v>0</v>
      </c>
      <c r="QUS174" s="132">
        <f t="shared" si="196"/>
        <v>0</v>
      </c>
      <c r="QUT174" s="132">
        <f t="shared" ref="QUT174:QXE174" si="197">SUBTOTAL(9,QUT64:QUT65)</f>
        <v>0</v>
      </c>
      <c r="QUU174" s="132">
        <f t="shared" si="197"/>
        <v>0</v>
      </c>
      <c r="QUV174" s="132">
        <f t="shared" si="197"/>
        <v>0</v>
      </c>
      <c r="QUW174" s="132">
        <f t="shared" si="197"/>
        <v>0</v>
      </c>
      <c r="QUX174" s="132">
        <f t="shared" si="197"/>
        <v>0</v>
      </c>
      <c r="QUY174" s="132">
        <f t="shared" si="197"/>
        <v>0</v>
      </c>
      <c r="QUZ174" s="132">
        <f t="shared" si="197"/>
        <v>0</v>
      </c>
      <c r="QVA174" s="132">
        <f t="shared" si="197"/>
        <v>0</v>
      </c>
      <c r="QVB174" s="132">
        <f t="shared" si="197"/>
        <v>0</v>
      </c>
      <c r="QVC174" s="132">
        <f t="shared" si="197"/>
        <v>0</v>
      </c>
      <c r="QVD174" s="132">
        <f t="shared" si="197"/>
        <v>0</v>
      </c>
      <c r="QVE174" s="132">
        <f t="shared" si="197"/>
        <v>0</v>
      </c>
      <c r="QVF174" s="132">
        <f t="shared" si="197"/>
        <v>0</v>
      </c>
      <c r="QVG174" s="132">
        <f t="shared" si="197"/>
        <v>0</v>
      </c>
      <c r="QVH174" s="132">
        <f t="shared" si="197"/>
        <v>0</v>
      </c>
      <c r="QVI174" s="132">
        <f t="shared" si="197"/>
        <v>0</v>
      </c>
      <c r="QVJ174" s="132">
        <f t="shared" si="197"/>
        <v>0</v>
      </c>
      <c r="QVK174" s="132">
        <f t="shared" si="197"/>
        <v>0</v>
      </c>
      <c r="QVL174" s="132">
        <f t="shared" si="197"/>
        <v>0</v>
      </c>
      <c r="QVM174" s="132">
        <f t="shared" si="197"/>
        <v>0</v>
      </c>
      <c r="QVN174" s="132">
        <f t="shared" si="197"/>
        <v>0</v>
      </c>
      <c r="QVO174" s="132">
        <f t="shared" si="197"/>
        <v>0</v>
      </c>
      <c r="QVP174" s="132">
        <f t="shared" si="197"/>
        <v>0</v>
      </c>
      <c r="QVQ174" s="132">
        <f t="shared" si="197"/>
        <v>0</v>
      </c>
      <c r="QVR174" s="132">
        <f t="shared" si="197"/>
        <v>0</v>
      </c>
      <c r="QVS174" s="132">
        <f t="shared" si="197"/>
        <v>0</v>
      </c>
      <c r="QVT174" s="132">
        <f t="shared" si="197"/>
        <v>0</v>
      </c>
      <c r="QVU174" s="132">
        <f t="shared" si="197"/>
        <v>0</v>
      </c>
      <c r="QVV174" s="132">
        <f t="shared" si="197"/>
        <v>0</v>
      </c>
      <c r="QVW174" s="132">
        <f t="shared" si="197"/>
        <v>0</v>
      </c>
      <c r="QVX174" s="132">
        <f t="shared" si="197"/>
        <v>0</v>
      </c>
      <c r="QVY174" s="132">
        <f t="shared" si="197"/>
        <v>0</v>
      </c>
      <c r="QVZ174" s="132">
        <f t="shared" si="197"/>
        <v>0</v>
      </c>
      <c r="QWA174" s="132">
        <f t="shared" si="197"/>
        <v>0</v>
      </c>
      <c r="QWB174" s="132">
        <f t="shared" si="197"/>
        <v>0</v>
      </c>
      <c r="QWC174" s="132">
        <f t="shared" si="197"/>
        <v>0</v>
      </c>
      <c r="QWD174" s="132">
        <f t="shared" si="197"/>
        <v>0</v>
      </c>
      <c r="QWE174" s="132">
        <f t="shared" si="197"/>
        <v>0</v>
      </c>
      <c r="QWF174" s="132">
        <f t="shared" si="197"/>
        <v>0</v>
      </c>
      <c r="QWG174" s="132">
        <f t="shared" si="197"/>
        <v>0</v>
      </c>
      <c r="QWH174" s="132">
        <f t="shared" si="197"/>
        <v>0</v>
      </c>
      <c r="QWI174" s="132">
        <f t="shared" si="197"/>
        <v>0</v>
      </c>
      <c r="QWJ174" s="132">
        <f t="shared" si="197"/>
        <v>0</v>
      </c>
      <c r="QWK174" s="132">
        <f t="shared" si="197"/>
        <v>0</v>
      </c>
      <c r="QWL174" s="132">
        <f t="shared" si="197"/>
        <v>0</v>
      </c>
      <c r="QWM174" s="132">
        <f t="shared" si="197"/>
        <v>0</v>
      </c>
      <c r="QWN174" s="132">
        <f t="shared" si="197"/>
        <v>0</v>
      </c>
      <c r="QWO174" s="132">
        <f t="shared" si="197"/>
        <v>0</v>
      </c>
      <c r="QWP174" s="132">
        <f t="shared" si="197"/>
        <v>0</v>
      </c>
      <c r="QWQ174" s="132">
        <f t="shared" si="197"/>
        <v>0</v>
      </c>
      <c r="QWR174" s="132">
        <f t="shared" si="197"/>
        <v>0</v>
      </c>
      <c r="QWS174" s="132">
        <f t="shared" si="197"/>
        <v>0</v>
      </c>
      <c r="QWT174" s="132">
        <f t="shared" si="197"/>
        <v>0</v>
      </c>
      <c r="QWU174" s="132">
        <f t="shared" si="197"/>
        <v>0</v>
      </c>
      <c r="QWV174" s="132">
        <f t="shared" si="197"/>
        <v>0</v>
      </c>
      <c r="QWW174" s="132">
        <f t="shared" si="197"/>
        <v>0</v>
      </c>
      <c r="QWX174" s="132">
        <f t="shared" si="197"/>
        <v>0</v>
      </c>
      <c r="QWY174" s="132">
        <f t="shared" si="197"/>
        <v>0</v>
      </c>
      <c r="QWZ174" s="132">
        <f t="shared" si="197"/>
        <v>0</v>
      </c>
      <c r="QXA174" s="132">
        <f t="shared" si="197"/>
        <v>0</v>
      </c>
      <c r="QXB174" s="132">
        <f t="shared" si="197"/>
        <v>0</v>
      </c>
      <c r="QXC174" s="132">
        <f t="shared" si="197"/>
        <v>0</v>
      </c>
      <c r="QXD174" s="132">
        <f t="shared" si="197"/>
        <v>0</v>
      </c>
      <c r="QXE174" s="132">
        <f t="shared" si="197"/>
        <v>0</v>
      </c>
      <c r="QXF174" s="132">
        <f t="shared" ref="QXF174:QZQ174" si="198">SUBTOTAL(9,QXF64:QXF65)</f>
        <v>0</v>
      </c>
      <c r="QXG174" s="132">
        <f t="shared" si="198"/>
        <v>0</v>
      </c>
      <c r="QXH174" s="132">
        <f t="shared" si="198"/>
        <v>0</v>
      </c>
      <c r="QXI174" s="132">
        <f t="shared" si="198"/>
        <v>0</v>
      </c>
      <c r="QXJ174" s="132">
        <f t="shared" si="198"/>
        <v>0</v>
      </c>
      <c r="QXK174" s="132">
        <f t="shared" si="198"/>
        <v>0</v>
      </c>
      <c r="QXL174" s="132">
        <f t="shared" si="198"/>
        <v>0</v>
      </c>
      <c r="QXM174" s="132">
        <f t="shared" si="198"/>
        <v>0</v>
      </c>
      <c r="QXN174" s="132">
        <f t="shared" si="198"/>
        <v>0</v>
      </c>
      <c r="QXO174" s="132">
        <f t="shared" si="198"/>
        <v>0</v>
      </c>
      <c r="QXP174" s="132">
        <f t="shared" si="198"/>
        <v>0</v>
      </c>
      <c r="QXQ174" s="132">
        <f t="shared" si="198"/>
        <v>0</v>
      </c>
      <c r="QXR174" s="132">
        <f t="shared" si="198"/>
        <v>0</v>
      </c>
      <c r="QXS174" s="132">
        <f t="shared" si="198"/>
        <v>0</v>
      </c>
      <c r="QXT174" s="132">
        <f t="shared" si="198"/>
        <v>0</v>
      </c>
      <c r="QXU174" s="132">
        <f t="shared" si="198"/>
        <v>0</v>
      </c>
      <c r="QXV174" s="132">
        <f t="shared" si="198"/>
        <v>0</v>
      </c>
      <c r="QXW174" s="132">
        <f t="shared" si="198"/>
        <v>0</v>
      </c>
      <c r="QXX174" s="132">
        <f t="shared" si="198"/>
        <v>0</v>
      </c>
      <c r="QXY174" s="132">
        <f t="shared" si="198"/>
        <v>0</v>
      </c>
      <c r="QXZ174" s="132">
        <f t="shared" si="198"/>
        <v>0</v>
      </c>
      <c r="QYA174" s="132">
        <f t="shared" si="198"/>
        <v>0</v>
      </c>
      <c r="QYB174" s="132">
        <f t="shared" si="198"/>
        <v>0</v>
      </c>
      <c r="QYC174" s="132">
        <f t="shared" si="198"/>
        <v>0</v>
      </c>
      <c r="QYD174" s="132">
        <f t="shared" si="198"/>
        <v>0</v>
      </c>
      <c r="QYE174" s="132">
        <f t="shared" si="198"/>
        <v>0</v>
      </c>
      <c r="QYF174" s="132">
        <f t="shared" si="198"/>
        <v>0</v>
      </c>
      <c r="QYG174" s="132">
        <f t="shared" si="198"/>
        <v>0</v>
      </c>
      <c r="QYH174" s="132">
        <f t="shared" si="198"/>
        <v>0</v>
      </c>
      <c r="QYI174" s="132">
        <f t="shared" si="198"/>
        <v>0</v>
      </c>
      <c r="QYJ174" s="132">
        <f t="shared" si="198"/>
        <v>0</v>
      </c>
      <c r="QYK174" s="132">
        <f t="shared" si="198"/>
        <v>0</v>
      </c>
      <c r="QYL174" s="132">
        <f t="shared" si="198"/>
        <v>0</v>
      </c>
      <c r="QYM174" s="132">
        <f t="shared" si="198"/>
        <v>0</v>
      </c>
      <c r="QYN174" s="132">
        <f t="shared" si="198"/>
        <v>0</v>
      </c>
      <c r="QYO174" s="132">
        <f t="shared" si="198"/>
        <v>0</v>
      </c>
      <c r="QYP174" s="132">
        <f t="shared" si="198"/>
        <v>0</v>
      </c>
      <c r="QYQ174" s="132">
        <f t="shared" si="198"/>
        <v>0</v>
      </c>
      <c r="QYR174" s="132">
        <f t="shared" si="198"/>
        <v>0</v>
      </c>
      <c r="QYS174" s="132">
        <f t="shared" si="198"/>
        <v>0</v>
      </c>
      <c r="QYT174" s="132">
        <f t="shared" si="198"/>
        <v>0</v>
      </c>
      <c r="QYU174" s="132">
        <f t="shared" si="198"/>
        <v>0</v>
      </c>
      <c r="QYV174" s="132">
        <f t="shared" si="198"/>
        <v>0</v>
      </c>
      <c r="QYW174" s="132">
        <f t="shared" si="198"/>
        <v>0</v>
      </c>
      <c r="QYX174" s="132">
        <f t="shared" si="198"/>
        <v>0</v>
      </c>
      <c r="QYY174" s="132">
        <f t="shared" si="198"/>
        <v>0</v>
      </c>
      <c r="QYZ174" s="132">
        <f t="shared" si="198"/>
        <v>0</v>
      </c>
      <c r="QZA174" s="132">
        <f t="shared" si="198"/>
        <v>0</v>
      </c>
      <c r="QZB174" s="132">
        <f t="shared" si="198"/>
        <v>0</v>
      </c>
      <c r="QZC174" s="132">
        <f t="shared" si="198"/>
        <v>0</v>
      </c>
      <c r="QZD174" s="132">
        <f t="shared" si="198"/>
        <v>0</v>
      </c>
      <c r="QZE174" s="132">
        <f t="shared" si="198"/>
        <v>0</v>
      </c>
      <c r="QZF174" s="132">
        <f t="shared" si="198"/>
        <v>0</v>
      </c>
      <c r="QZG174" s="132">
        <f t="shared" si="198"/>
        <v>0</v>
      </c>
      <c r="QZH174" s="132">
        <f t="shared" si="198"/>
        <v>0</v>
      </c>
      <c r="QZI174" s="132">
        <f t="shared" si="198"/>
        <v>0</v>
      </c>
      <c r="QZJ174" s="132">
        <f t="shared" si="198"/>
        <v>0</v>
      </c>
      <c r="QZK174" s="132">
        <f t="shared" si="198"/>
        <v>0</v>
      </c>
      <c r="QZL174" s="132">
        <f t="shared" si="198"/>
        <v>0</v>
      </c>
      <c r="QZM174" s="132">
        <f t="shared" si="198"/>
        <v>0</v>
      </c>
      <c r="QZN174" s="132">
        <f t="shared" si="198"/>
        <v>0</v>
      </c>
      <c r="QZO174" s="132">
        <f t="shared" si="198"/>
        <v>0</v>
      </c>
      <c r="QZP174" s="132">
        <f t="shared" si="198"/>
        <v>0</v>
      </c>
      <c r="QZQ174" s="132">
        <f t="shared" si="198"/>
        <v>0</v>
      </c>
      <c r="QZR174" s="132">
        <f t="shared" ref="QZR174:RCC174" si="199">SUBTOTAL(9,QZR64:QZR65)</f>
        <v>0</v>
      </c>
      <c r="QZS174" s="132">
        <f t="shared" si="199"/>
        <v>0</v>
      </c>
      <c r="QZT174" s="132">
        <f t="shared" si="199"/>
        <v>0</v>
      </c>
      <c r="QZU174" s="132">
        <f t="shared" si="199"/>
        <v>0</v>
      </c>
      <c r="QZV174" s="132">
        <f t="shared" si="199"/>
        <v>0</v>
      </c>
      <c r="QZW174" s="132">
        <f t="shared" si="199"/>
        <v>0</v>
      </c>
      <c r="QZX174" s="132">
        <f t="shared" si="199"/>
        <v>0</v>
      </c>
      <c r="QZY174" s="132">
        <f t="shared" si="199"/>
        <v>0</v>
      </c>
      <c r="QZZ174" s="132">
        <f t="shared" si="199"/>
        <v>0</v>
      </c>
      <c r="RAA174" s="132">
        <f t="shared" si="199"/>
        <v>0</v>
      </c>
      <c r="RAB174" s="132">
        <f t="shared" si="199"/>
        <v>0</v>
      </c>
      <c r="RAC174" s="132">
        <f t="shared" si="199"/>
        <v>0</v>
      </c>
      <c r="RAD174" s="132">
        <f t="shared" si="199"/>
        <v>0</v>
      </c>
      <c r="RAE174" s="132">
        <f t="shared" si="199"/>
        <v>0</v>
      </c>
      <c r="RAF174" s="132">
        <f t="shared" si="199"/>
        <v>0</v>
      </c>
      <c r="RAG174" s="132">
        <f t="shared" si="199"/>
        <v>0</v>
      </c>
      <c r="RAH174" s="132">
        <f t="shared" si="199"/>
        <v>0</v>
      </c>
      <c r="RAI174" s="132">
        <f t="shared" si="199"/>
        <v>0</v>
      </c>
      <c r="RAJ174" s="132">
        <f t="shared" si="199"/>
        <v>0</v>
      </c>
      <c r="RAK174" s="132">
        <f t="shared" si="199"/>
        <v>0</v>
      </c>
      <c r="RAL174" s="132">
        <f t="shared" si="199"/>
        <v>0</v>
      </c>
      <c r="RAM174" s="132">
        <f t="shared" si="199"/>
        <v>0</v>
      </c>
      <c r="RAN174" s="132">
        <f t="shared" si="199"/>
        <v>0</v>
      </c>
      <c r="RAO174" s="132">
        <f t="shared" si="199"/>
        <v>0</v>
      </c>
      <c r="RAP174" s="132">
        <f t="shared" si="199"/>
        <v>0</v>
      </c>
      <c r="RAQ174" s="132">
        <f t="shared" si="199"/>
        <v>0</v>
      </c>
      <c r="RAR174" s="132">
        <f t="shared" si="199"/>
        <v>0</v>
      </c>
      <c r="RAS174" s="132">
        <f t="shared" si="199"/>
        <v>0</v>
      </c>
      <c r="RAT174" s="132">
        <f t="shared" si="199"/>
        <v>0</v>
      </c>
      <c r="RAU174" s="132">
        <f t="shared" si="199"/>
        <v>0</v>
      </c>
      <c r="RAV174" s="132">
        <f t="shared" si="199"/>
        <v>0</v>
      </c>
      <c r="RAW174" s="132">
        <f t="shared" si="199"/>
        <v>0</v>
      </c>
      <c r="RAX174" s="132">
        <f t="shared" si="199"/>
        <v>0</v>
      </c>
      <c r="RAY174" s="132">
        <f t="shared" si="199"/>
        <v>0</v>
      </c>
      <c r="RAZ174" s="132">
        <f t="shared" si="199"/>
        <v>0</v>
      </c>
      <c r="RBA174" s="132">
        <f t="shared" si="199"/>
        <v>0</v>
      </c>
      <c r="RBB174" s="132">
        <f t="shared" si="199"/>
        <v>0</v>
      </c>
      <c r="RBC174" s="132">
        <f t="shared" si="199"/>
        <v>0</v>
      </c>
      <c r="RBD174" s="132">
        <f t="shared" si="199"/>
        <v>0</v>
      </c>
      <c r="RBE174" s="132">
        <f t="shared" si="199"/>
        <v>0</v>
      </c>
      <c r="RBF174" s="132">
        <f t="shared" si="199"/>
        <v>0</v>
      </c>
      <c r="RBG174" s="132">
        <f t="shared" si="199"/>
        <v>0</v>
      </c>
      <c r="RBH174" s="132">
        <f t="shared" si="199"/>
        <v>0</v>
      </c>
      <c r="RBI174" s="132">
        <f t="shared" si="199"/>
        <v>0</v>
      </c>
      <c r="RBJ174" s="132">
        <f t="shared" si="199"/>
        <v>0</v>
      </c>
      <c r="RBK174" s="132">
        <f t="shared" si="199"/>
        <v>0</v>
      </c>
      <c r="RBL174" s="132">
        <f t="shared" si="199"/>
        <v>0</v>
      </c>
      <c r="RBM174" s="132">
        <f t="shared" si="199"/>
        <v>0</v>
      </c>
      <c r="RBN174" s="132">
        <f t="shared" si="199"/>
        <v>0</v>
      </c>
      <c r="RBO174" s="132">
        <f t="shared" si="199"/>
        <v>0</v>
      </c>
      <c r="RBP174" s="132">
        <f t="shared" si="199"/>
        <v>0</v>
      </c>
      <c r="RBQ174" s="132">
        <f t="shared" si="199"/>
        <v>0</v>
      </c>
      <c r="RBR174" s="132">
        <f t="shared" si="199"/>
        <v>0</v>
      </c>
      <c r="RBS174" s="132">
        <f t="shared" si="199"/>
        <v>0</v>
      </c>
      <c r="RBT174" s="132">
        <f t="shared" si="199"/>
        <v>0</v>
      </c>
      <c r="RBU174" s="132">
        <f t="shared" si="199"/>
        <v>0</v>
      </c>
      <c r="RBV174" s="132">
        <f t="shared" si="199"/>
        <v>0</v>
      </c>
      <c r="RBW174" s="132">
        <f t="shared" si="199"/>
        <v>0</v>
      </c>
      <c r="RBX174" s="132">
        <f t="shared" si="199"/>
        <v>0</v>
      </c>
      <c r="RBY174" s="132">
        <f t="shared" si="199"/>
        <v>0</v>
      </c>
      <c r="RBZ174" s="132">
        <f t="shared" si="199"/>
        <v>0</v>
      </c>
      <c r="RCA174" s="132">
        <f t="shared" si="199"/>
        <v>0</v>
      </c>
      <c r="RCB174" s="132">
        <f t="shared" si="199"/>
        <v>0</v>
      </c>
      <c r="RCC174" s="132">
        <f t="shared" si="199"/>
        <v>0</v>
      </c>
      <c r="RCD174" s="132">
        <f t="shared" ref="RCD174:REO174" si="200">SUBTOTAL(9,RCD64:RCD65)</f>
        <v>0</v>
      </c>
      <c r="RCE174" s="132">
        <f t="shared" si="200"/>
        <v>0</v>
      </c>
      <c r="RCF174" s="132">
        <f t="shared" si="200"/>
        <v>0</v>
      </c>
      <c r="RCG174" s="132">
        <f t="shared" si="200"/>
        <v>0</v>
      </c>
      <c r="RCH174" s="132">
        <f t="shared" si="200"/>
        <v>0</v>
      </c>
      <c r="RCI174" s="132">
        <f t="shared" si="200"/>
        <v>0</v>
      </c>
      <c r="RCJ174" s="132">
        <f t="shared" si="200"/>
        <v>0</v>
      </c>
      <c r="RCK174" s="132">
        <f t="shared" si="200"/>
        <v>0</v>
      </c>
      <c r="RCL174" s="132">
        <f t="shared" si="200"/>
        <v>0</v>
      </c>
      <c r="RCM174" s="132">
        <f t="shared" si="200"/>
        <v>0</v>
      </c>
      <c r="RCN174" s="132">
        <f t="shared" si="200"/>
        <v>0</v>
      </c>
      <c r="RCO174" s="132">
        <f t="shared" si="200"/>
        <v>0</v>
      </c>
      <c r="RCP174" s="132">
        <f t="shared" si="200"/>
        <v>0</v>
      </c>
      <c r="RCQ174" s="132">
        <f t="shared" si="200"/>
        <v>0</v>
      </c>
      <c r="RCR174" s="132">
        <f t="shared" si="200"/>
        <v>0</v>
      </c>
      <c r="RCS174" s="132">
        <f t="shared" si="200"/>
        <v>0</v>
      </c>
      <c r="RCT174" s="132">
        <f t="shared" si="200"/>
        <v>0</v>
      </c>
      <c r="RCU174" s="132">
        <f t="shared" si="200"/>
        <v>0</v>
      </c>
      <c r="RCV174" s="132">
        <f t="shared" si="200"/>
        <v>0</v>
      </c>
      <c r="RCW174" s="132">
        <f t="shared" si="200"/>
        <v>0</v>
      </c>
      <c r="RCX174" s="132">
        <f t="shared" si="200"/>
        <v>0</v>
      </c>
      <c r="RCY174" s="132">
        <f t="shared" si="200"/>
        <v>0</v>
      </c>
      <c r="RCZ174" s="132">
        <f t="shared" si="200"/>
        <v>0</v>
      </c>
      <c r="RDA174" s="132">
        <f t="shared" si="200"/>
        <v>0</v>
      </c>
      <c r="RDB174" s="132">
        <f t="shared" si="200"/>
        <v>0</v>
      </c>
      <c r="RDC174" s="132">
        <f t="shared" si="200"/>
        <v>0</v>
      </c>
      <c r="RDD174" s="132">
        <f t="shared" si="200"/>
        <v>0</v>
      </c>
      <c r="RDE174" s="132">
        <f t="shared" si="200"/>
        <v>0</v>
      </c>
      <c r="RDF174" s="132">
        <f t="shared" si="200"/>
        <v>0</v>
      </c>
      <c r="RDG174" s="132">
        <f t="shared" si="200"/>
        <v>0</v>
      </c>
      <c r="RDH174" s="132">
        <f t="shared" si="200"/>
        <v>0</v>
      </c>
      <c r="RDI174" s="132">
        <f t="shared" si="200"/>
        <v>0</v>
      </c>
      <c r="RDJ174" s="132">
        <f t="shared" si="200"/>
        <v>0</v>
      </c>
      <c r="RDK174" s="132">
        <f t="shared" si="200"/>
        <v>0</v>
      </c>
      <c r="RDL174" s="132">
        <f t="shared" si="200"/>
        <v>0</v>
      </c>
      <c r="RDM174" s="132">
        <f t="shared" si="200"/>
        <v>0</v>
      </c>
      <c r="RDN174" s="132">
        <f t="shared" si="200"/>
        <v>0</v>
      </c>
      <c r="RDO174" s="132">
        <f t="shared" si="200"/>
        <v>0</v>
      </c>
      <c r="RDP174" s="132">
        <f t="shared" si="200"/>
        <v>0</v>
      </c>
      <c r="RDQ174" s="132">
        <f t="shared" si="200"/>
        <v>0</v>
      </c>
      <c r="RDR174" s="132">
        <f t="shared" si="200"/>
        <v>0</v>
      </c>
      <c r="RDS174" s="132">
        <f t="shared" si="200"/>
        <v>0</v>
      </c>
      <c r="RDT174" s="132">
        <f t="shared" si="200"/>
        <v>0</v>
      </c>
      <c r="RDU174" s="132">
        <f t="shared" si="200"/>
        <v>0</v>
      </c>
      <c r="RDV174" s="132">
        <f t="shared" si="200"/>
        <v>0</v>
      </c>
      <c r="RDW174" s="132">
        <f t="shared" si="200"/>
        <v>0</v>
      </c>
      <c r="RDX174" s="132">
        <f t="shared" si="200"/>
        <v>0</v>
      </c>
      <c r="RDY174" s="132">
        <f t="shared" si="200"/>
        <v>0</v>
      </c>
      <c r="RDZ174" s="132">
        <f t="shared" si="200"/>
        <v>0</v>
      </c>
      <c r="REA174" s="132">
        <f t="shared" si="200"/>
        <v>0</v>
      </c>
      <c r="REB174" s="132">
        <f t="shared" si="200"/>
        <v>0</v>
      </c>
      <c r="REC174" s="132">
        <f t="shared" si="200"/>
        <v>0</v>
      </c>
      <c r="RED174" s="132">
        <f t="shared" si="200"/>
        <v>0</v>
      </c>
      <c r="REE174" s="132">
        <f t="shared" si="200"/>
        <v>0</v>
      </c>
      <c r="REF174" s="132">
        <f t="shared" si="200"/>
        <v>0</v>
      </c>
      <c r="REG174" s="132">
        <f t="shared" si="200"/>
        <v>0</v>
      </c>
      <c r="REH174" s="132">
        <f t="shared" si="200"/>
        <v>0</v>
      </c>
      <c r="REI174" s="132">
        <f t="shared" si="200"/>
        <v>0</v>
      </c>
      <c r="REJ174" s="132">
        <f t="shared" si="200"/>
        <v>0</v>
      </c>
      <c r="REK174" s="132">
        <f t="shared" si="200"/>
        <v>0</v>
      </c>
      <c r="REL174" s="132">
        <f t="shared" si="200"/>
        <v>0</v>
      </c>
      <c r="REM174" s="132">
        <f t="shared" si="200"/>
        <v>0</v>
      </c>
      <c r="REN174" s="132">
        <f t="shared" si="200"/>
        <v>0</v>
      </c>
      <c r="REO174" s="132">
        <f t="shared" si="200"/>
        <v>0</v>
      </c>
      <c r="REP174" s="132">
        <f t="shared" ref="REP174:RHA174" si="201">SUBTOTAL(9,REP64:REP65)</f>
        <v>0</v>
      </c>
      <c r="REQ174" s="132">
        <f t="shared" si="201"/>
        <v>0</v>
      </c>
      <c r="RER174" s="132">
        <f t="shared" si="201"/>
        <v>0</v>
      </c>
      <c r="RES174" s="132">
        <f t="shared" si="201"/>
        <v>0</v>
      </c>
      <c r="RET174" s="132">
        <f t="shared" si="201"/>
        <v>0</v>
      </c>
      <c r="REU174" s="132">
        <f t="shared" si="201"/>
        <v>0</v>
      </c>
      <c r="REV174" s="132">
        <f t="shared" si="201"/>
        <v>0</v>
      </c>
      <c r="REW174" s="132">
        <f t="shared" si="201"/>
        <v>0</v>
      </c>
      <c r="REX174" s="132">
        <f t="shared" si="201"/>
        <v>0</v>
      </c>
      <c r="REY174" s="132">
        <f t="shared" si="201"/>
        <v>0</v>
      </c>
      <c r="REZ174" s="132">
        <f t="shared" si="201"/>
        <v>0</v>
      </c>
      <c r="RFA174" s="132">
        <f t="shared" si="201"/>
        <v>0</v>
      </c>
      <c r="RFB174" s="132">
        <f t="shared" si="201"/>
        <v>0</v>
      </c>
      <c r="RFC174" s="132">
        <f t="shared" si="201"/>
        <v>0</v>
      </c>
      <c r="RFD174" s="132">
        <f t="shared" si="201"/>
        <v>0</v>
      </c>
      <c r="RFE174" s="132">
        <f t="shared" si="201"/>
        <v>0</v>
      </c>
      <c r="RFF174" s="132">
        <f t="shared" si="201"/>
        <v>0</v>
      </c>
      <c r="RFG174" s="132">
        <f t="shared" si="201"/>
        <v>0</v>
      </c>
      <c r="RFH174" s="132">
        <f t="shared" si="201"/>
        <v>0</v>
      </c>
      <c r="RFI174" s="132">
        <f t="shared" si="201"/>
        <v>0</v>
      </c>
      <c r="RFJ174" s="132">
        <f t="shared" si="201"/>
        <v>0</v>
      </c>
      <c r="RFK174" s="132">
        <f t="shared" si="201"/>
        <v>0</v>
      </c>
      <c r="RFL174" s="132">
        <f t="shared" si="201"/>
        <v>0</v>
      </c>
      <c r="RFM174" s="132">
        <f t="shared" si="201"/>
        <v>0</v>
      </c>
      <c r="RFN174" s="132">
        <f t="shared" si="201"/>
        <v>0</v>
      </c>
      <c r="RFO174" s="132">
        <f t="shared" si="201"/>
        <v>0</v>
      </c>
      <c r="RFP174" s="132">
        <f t="shared" si="201"/>
        <v>0</v>
      </c>
      <c r="RFQ174" s="132">
        <f t="shared" si="201"/>
        <v>0</v>
      </c>
      <c r="RFR174" s="132">
        <f t="shared" si="201"/>
        <v>0</v>
      </c>
      <c r="RFS174" s="132">
        <f t="shared" si="201"/>
        <v>0</v>
      </c>
      <c r="RFT174" s="132">
        <f t="shared" si="201"/>
        <v>0</v>
      </c>
      <c r="RFU174" s="132">
        <f t="shared" si="201"/>
        <v>0</v>
      </c>
      <c r="RFV174" s="132">
        <f t="shared" si="201"/>
        <v>0</v>
      </c>
      <c r="RFW174" s="132">
        <f t="shared" si="201"/>
        <v>0</v>
      </c>
      <c r="RFX174" s="132">
        <f t="shared" si="201"/>
        <v>0</v>
      </c>
      <c r="RFY174" s="132">
        <f t="shared" si="201"/>
        <v>0</v>
      </c>
      <c r="RFZ174" s="132">
        <f t="shared" si="201"/>
        <v>0</v>
      </c>
      <c r="RGA174" s="132">
        <f t="shared" si="201"/>
        <v>0</v>
      </c>
      <c r="RGB174" s="132">
        <f t="shared" si="201"/>
        <v>0</v>
      </c>
      <c r="RGC174" s="132">
        <f t="shared" si="201"/>
        <v>0</v>
      </c>
      <c r="RGD174" s="132">
        <f t="shared" si="201"/>
        <v>0</v>
      </c>
      <c r="RGE174" s="132">
        <f t="shared" si="201"/>
        <v>0</v>
      </c>
      <c r="RGF174" s="132">
        <f t="shared" si="201"/>
        <v>0</v>
      </c>
      <c r="RGG174" s="132">
        <f t="shared" si="201"/>
        <v>0</v>
      </c>
      <c r="RGH174" s="132">
        <f t="shared" si="201"/>
        <v>0</v>
      </c>
      <c r="RGI174" s="132">
        <f t="shared" si="201"/>
        <v>0</v>
      </c>
      <c r="RGJ174" s="132">
        <f t="shared" si="201"/>
        <v>0</v>
      </c>
      <c r="RGK174" s="132">
        <f t="shared" si="201"/>
        <v>0</v>
      </c>
      <c r="RGL174" s="132">
        <f t="shared" si="201"/>
        <v>0</v>
      </c>
      <c r="RGM174" s="132">
        <f t="shared" si="201"/>
        <v>0</v>
      </c>
      <c r="RGN174" s="132">
        <f t="shared" si="201"/>
        <v>0</v>
      </c>
      <c r="RGO174" s="132">
        <f t="shared" si="201"/>
        <v>0</v>
      </c>
      <c r="RGP174" s="132">
        <f t="shared" si="201"/>
        <v>0</v>
      </c>
      <c r="RGQ174" s="132">
        <f t="shared" si="201"/>
        <v>0</v>
      </c>
      <c r="RGR174" s="132">
        <f t="shared" si="201"/>
        <v>0</v>
      </c>
      <c r="RGS174" s="132">
        <f t="shared" si="201"/>
        <v>0</v>
      </c>
      <c r="RGT174" s="132">
        <f t="shared" si="201"/>
        <v>0</v>
      </c>
      <c r="RGU174" s="132">
        <f t="shared" si="201"/>
        <v>0</v>
      </c>
      <c r="RGV174" s="132">
        <f t="shared" si="201"/>
        <v>0</v>
      </c>
      <c r="RGW174" s="132">
        <f t="shared" si="201"/>
        <v>0</v>
      </c>
      <c r="RGX174" s="132">
        <f t="shared" si="201"/>
        <v>0</v>
      </c>
      <c r="RGY174" s="132">
        <f t="shared" si="201"/>
        <v>0</v>
      </c>
      <c r="RGZ174" s="132">
        <f t="shared" si="201"/>
        <v>0</v>
      </c>
      <c r="RHA174" s="132">
        <f t="shared" si="201"/>
        <v>0</v>
      </c>
      <c r="RHB174" s="132">
        <f t="shared" ref="RHB174:RJM174" si="202">SUBTOTAL(9,RHB64:RHB65)</f>
        <v>0</v>
      </c>
      <c r="RHC174" s="132">
        <f t="shared" si="202"/>
        <v>0</v>
      </c>
      <c r="RHD174" s="132">
        <f t="shared" si="202"/>
        <v>0</v>
      </c>
      <c r="RHE174" s="132">
        <f t="shared" si="202"/>
        <v>0</v>
      </c>
      <c r="RHF174" s="132">
        <f t="shared" si="202"/>
        <v>0</v>
      </c>
      <c r="RHG174" s="132">
        <f t="shared" si="202"/>
        <v>0</v>
      </c>
      <c r="RHH174" s="132">
        <f t="shared" si="202"/>
        <v>0</v>
      </c>
      <c r="RHI174" s="132">
        <f t="shared" si="202"/>
        <v>0</v>
      </c>
      <c r="RHJ174" s="132">
        <f t="shared" si="202"/>
        <v>0</v>
      </c>
      <c r="RHK174" s="132">
        <f t="shared" si="202"/>
        <v>0</v>
      </c>
      <c r="RHL174" s="132">
        <f t="shared" si="202"/>
        <v>0</v>
      </c>
      <c r="RHM174" s="132">
        <f t="shared" si="202"/>
        <v>0</v>
      </c>
      <c r="RHN174" s="132">
        <f t="shared" si="202"/>
        <v>0</v>
      </c>
      <c r="RHO174" s="132">
        <f t="shared" si="202"/>
        <v>0</v>
      </c>
      <c r="RHP174" s="132">
        <f t="shared" si="202"/>
        <v>0</v>
      </c>
      <c r="RHQ174" s="132">
        <f t="shared" si="202"/>
        <v>0</v>
      </c>
      <c r="RHR174" s="132">
        <f t="shared" si="202"/>
        <v>0</v>
      </c>
      <c r="RHS174" s="132">
        <f t="shared" si="202"/>
        <v>0</v>
      </c>
      <c r="RHT174" s="132">
        <f t="shared" si="202"/>
        <v>0</v>
      </c>
      <c r="RHU174" s="132">
        <f t="shared" si="202"/>
        <v>0</v>
      </c>
      <c r="RHV174" s="132">
        <f t="shared" si="202"/>
        <v>0</v>
      </c>
      <c r="RHW174" s="132">
        <f t="shared" si="202"/>
        <v>0</v>
      </c>
      <c r="RHX174" s="132">
        <f t="shared" si="202"/>
        <v>0</v>
      </c>
      <c r="RHY174" s="132">
        <f t="shared" si="202"/>
        <v>0</v>
      </c>
      <c r="RHZ174" s="132">
        <f t="shared" si="202"/>
        <v>0</v>
      </c>
      <c r="RIA174" s="132">
        <f t="shared" si="202"/>
        <v>0</v>
      </c>
      <c r="RIB174" s="132">
        <f t="shared" si="202"/>
        <v>0</v>
      </c>
      <c r="RIC174" s="132">
        <f t="shared" si="202"/>
        <v>0</v>
      </c>
      <c r="RID174" s="132">
        <f t="shared" si="202"/>
        <v>0</v>
      </c>
      <c r="RIE174" s="132">
        <f t="shared" si="202"/>
        <v>0</v>
      </c>
      <c r="RIF174" s="132">
        <f t="shared" si="202"/>
        <v>0</v>
      </c>
      <c r="RIG174" s="132">
        <f t="shared" si="202"/>
        <v>0</v>
      </c>
      <c r="RIH174" s="132">
        <f t="shared" si="202"/>
        <v>0</v>
      </c>
      <c r="RII174" s="132">
        <f t="shared" si="202"/>
        <v>0</v>
      </c>
      <c r="RIJ174" s="132">
        <f t="shared" si="202"/>
        <v>0</v>
      </c>
      <c r="RIK174" s="132">
        <f t="shared" si="202"/>
        <v>0</v>
      </c>
      <c r="RIL174" s="132">
        <f t="shared" si="202"/>
        <v>0</v>
      </c>
      <c r="RIM174" s="132">
        <f t="shared" si="202"/>
        <v>0</v>
      </c>
      <c r="RIN174" s="132">
        <f t="shared" si="202"/>
        <v>0</v>
      </c>
      <c r="RIO174" s="132">
        <f t="shared" si="202"/>
        <v>0</v>
      </c>
      <c r="RIP174" s="132">
        <f t="shared" si="202"/>
        <v>0</v>
      </c>
      <c r="RIQ174" s="132">
        <f t="shared" si="202"/>
        <v>0</v>
      </c>
      <c r="RIR174" s="132">
        <f t="shared" si="202"/>
        <v>0</v>
      </c>
      <c r="RIS174" s="132">
        <f t="shared" si="202"/>
        <v>0</v>
      </c>
      <c r="RIT174" s="132">
        <f t="shared" si="202"/>
        <v>0</v>
      </c>
      <c r="RIU174" s="132">
        <f t="shared" si="202"/>
        <v>0</v>
      </c>
      <c r="RIV174" s="132">
        <f t="shared" si="202"/>
        <v>0</v>
      </c>
      <c r="RIW174" s="132">
        <f t="shared" si="202"/>
        <v>0</v>
      </c>
      <c r="RIX174" s="132">
        <f t="shared" si="202"/>
        <v>0</v>
      </c>
      <c r="RIY174" s="132">
        <f t="shared" si="202"/>
        <v>0</v>
      </c>
      <c r="RIZ174" s="132">
        <f t="shared" si="202"/>
        <v>0</v>
      </c>
      <c r="RJA174" s="132">
        <f t="shared" si="202"/>
        <v>0</v>
      </c>
      <c r="RJB174" s="132">
        <f t="shared" si="202"/>
        <v>0</v>
      </c>
      <c r="RJC174" s="132">
        <f t="shared" si="202"/>
        <v>0</v>
      </c>
      <c r="RJD174" s="132">
        <f t="shared" si="202"/>
        <v>0</v>
      </c>
      <c r="RJE174" s="132">
        <f t="shared" si="202"/>
        <v>0</v>
      </c>
      <c r="RJF174" s="132">
        <f t="shared" si="202"/>
        <v>0</v>
      </c>
      <c r="RJG174" s="132">
        <f t="shared" si="202"/>
        <v>0</v>
      </c>
      <c r="RJH174" s="132">
        <f t="shared" si="202"/>
        <v>0</v>
      </c>
      <c r="RJI174" s="132">
        <f t="shared" si="202"/>
        <v>0</v>
      </c>
      <c r="RJJ174" s="132">
        <f t="shared" si="202"/>
        <v>0</v>
      </c>
      <c r="RJK174" s="132">
        <f t="shared" si="202"/>
        <v>0</v>
      </c>
      <c r="RJL174" s="132">
        <f t="shared" si="202"/>
        <v>0</v>
      </c>
      <c r="RJM174" s="132">
        <f t="shared" si="202"/>
        <v>0</v>
      </c>
      <c r="RJN174" s="132">
        <f t="shared" ref="RJN174:RLY174" si="203">SUBTOTAL(9,RJN64:RJN65)</f>
        <v>0</v>
      </c>
      <c r="RJO174" s="132">
        <f t="shared" si="203"/>
        <v>0</v>
      </c>
      <c r="RJP174" s="132">
        <f t="shared" si="203"/>
        <v>0</v>
      </c>
      <c r="RJQ174" s="132">
        <f t="shared" si="203"/>
        <v>0</v>
      </c>
      <c r="RJR174" s="132">
        <f t="shared" si="203"/>
        <v>0</v>
      </c>
      <c r="RJS174" s="132">
        <f t="shared" si="203"/>
        <v>0</v>
      </c>
      <c r="RJT174" s="132">
        <f t="shared" si="203"/>
        <v>0</v>
      </c>
      <c r="RJU174" s="132">
        <f t="shared" si="203"/>
        <v>0</v>
      </c>
      <c r="RJV174" s="132">
        <f t="shared" si="203"/>
        <v>0</v>
      </c>
      <c r="RJW174" s="132">
        <f t="shared" si="203"/>
        <v>0</v>
      </c>
      <c r="RJX174" s="132">
        <f t="shared" si="203"/>
        <v>0</v>
      </c>
      <c r="RJY174" s="132">
        <f t="shared" si="203"/>
        <v>0</v>
      </c>
      <c r="RJZ174" s="132">
        <f t="shared" si="203"/>
        <v>0</v>
      </c>
      <c r="RKA174" s="132">
        <f t="shared" si="203"/>
        <v>0</v>
      </c>
      <c r="RKB174" s="132">
        <f t="shared" si="203"/>
        <v>0</v>
      </c>
      <c r="RKC174" s="132">
        <f t="shared" si="203"/>
        <v>0</v>
      </c>
      <c r="RKD174" s="132">
        <f t="shared" si="203"/>
        <v>0</v>
      </c>
      <c r="RKE174" s="132">
        <f t="shared" si="203"/>
        <v>0</v>
      </c>
      <c r="RKF174" s="132">
        <f t="shared" si="203"/>
        <v>0</v>
      </c>
      <c r="RKG174" s="132">
        <f t="shared" si="203"/>
        <v>0</v>
      </c>
      <c r="RKH174" s="132">
        <f t="shared" si="203"/>
        <v>0</v>
      </c>
      <c r="RKI174" s="132">
        <f t="shared" si="203"/>
        <v>0</v>
      </c>
      <c r="RKJ174" s="132">
        <f t="shared" si="203"/>
        <v>0</v>
      </c>
      <c r="RKK174" s="132">
        <f t="shared" si="203"/>
        <v>0</v>
      </c>
      <c r="RKL174" s="132">
        <f t="shared" si="203"/>
        <v>0</v>
      </c>
      <c r="RKM174" s="132">
        <f t="shared" si="203"/>
        <v>0</v>
      </c>
      <c r="RKN174" s="132">
        <f t="shared" si="203"/>
        <v>0</v>
      </c>
      <c r="RKO174" s="132">
        <f t="shared" si="203"/>
        <v>0</v>
      </c>
      <c r="RKP174" s="132">
        <f t="shared" si="203"/>
        <v>0</v>
      </c>
      <c r="RKQ174" s="132">
        <f t="shared" si="203"/>
        <v>0</v>
      </c>
      <c r="RKR174" s="132">
        <f t="shared" si="203"/>
        <v>0</v>
      </c>
      <c r="RKS174" s="132">
        <f t="shared" si="203"/>
        <v>0</v>
      </c>
      <c r="RKT174" s="132">
        <f t="shared" si="203"/>
        <v>0</v>
      </c>
      <c r="RKU174" s="132">
        <f t="shared" si="203"/>
        <v>0</v>
      </c>
      <c r="RKV174" s="132">
        <f t="shared" si="203"/>
        <v>0</v>
      </c>
      <c r="RKW174" s="132">
        <f t="shared" si="203"/>
        <v>0</v>
      </c>
      <c r="RKX174" s="132">
        <f t="shared" si="203"/>
        <v>0</v>
      </c>
      <c r="RKY174" s="132">
        <f t="shared" si="203"/>
        <v>0</v>
      </c>
      <c r="RKZ174" s="132">
        <f t="shared" si="203"/>
        <v>0</v>
      </c>
      <c r="RLA174" s="132">
        <f t="shared" si="203"/>
        <v>0</v>
      </c>
      <c r="RLB174" s="132">
        <f t="shared" si="203"/>
        <v>0</v>
      </c>
      <c r="RLC174" s="132">
        <f t="shared" si="203"/>
        <v>0</v>
      </c>
      <c r="RLD174" s="132">
        <f t="shared" si="203"/>
        <v>0</v>
      </c>
      <c r="RLE174" s="132">
        <f t="shared" si="203"/>
        <v>0</v>
      </c>
      <c r="RLF174" s="132">
        <f t="shared" si="203"/>
        <v>0</v>
      </c>
      <c r="RLG174" s="132">
        <f t="shared" si="203"/>
        <v>0</v>
      </c>
      <c r="RLH174" s="132">
        <f t="shared" si="203"/>
        <v>0</v>
      </c>
      <c r="RLI174" s="132">
        <f t="shared" si="203"/>
        <v>0</v>
      </c>
      <c r="RLJ174" s="132">
        <f t="shared" si="203"/>
        <v>0</v>
      </c>
      <c r="RLK174" s="132">
        <f t="shared" si="203"/>
        <v>0</v>
      </c>
      <c r="RLL174" s="132">
        <f t="shared" si="203"/>
        <v>0</v>
      </c>
      <c r="RLM174" s="132">
        <f t="shared" si="203"/>
        <v>0</v>
      </c>
      <c r="RLN174" s="132">
        <f t="shared" si="203"/>
        <v>0</v>
      </c>
      <c r="RLO174" s="132">
        <f t="shared" si="203"/>
        <v>0</v>
      </c>
      <c r="RLP174" s="132">
        <f t="shared" si="203"/>
        <v>0</v>
      </c>
      <c r="RLQ174" s="132">
        <f t="shared" si="203"/>
        <v>0</v>
      </c>
      <c r="RLR174" s="132">
        <f t="shared" si="203"/>
        <v>0</v>
      </c>
      <c r="RLS174" s="132">
        <f t="shared" si="203"/>
        <v>0</v>
      </c>
      <c r="RLT174" s="132">
        <f t="shared" si="203"/>
        <v>0</v>
      </c>
      <c r="RLU174" s="132">
        <f t="shared" si="203"/>
        <v>0</v>
      </c>
      <c r="RLV174" s="132">
        <f t="shared" si="203"/>
        <v>0</v>
      </c>
      <c r="RLW174" s="132">
        <f t="shared" si="203"/>
        <v>0</v>
      </c>
      <c r="RLX174" s="132">
        <f t="shared" si="203"/>
        <v>0</v>
      </c>
      <c r="RLY174" s="132">
        <f t="shared" si="203"/>
        <v>0</v>
      </c>
      <c r="RLZ174" s="132">
        <f t="shared" ref="RLZ174:ROK174" si="204">SUBTOTAL(9,RLZ64:RLZ65)</f>
        <v>0</v>
      </c>
      <c r="RMA174" s="132">
        <f t="shared" si="204"/>
        <v>0</v>
      </c>
      <c r="RMB174" s="132">
        <f t="shared" si="204"/>
        <v>0</v>
      </c>
      <c r="RMC174" s="132">
        <f t="shared" si="204"/>
        <v>0</v>
      </c>
      <c r="RMD174" s="132">
        <f t="shared" si="204"/>
        <v>0</v>
      </c>
      <c r="RME174" s="132">
        <f t="shared" si="204"/>
        <v>0</v>
      </c>
      <c r="RMF174" s="132">
        <f t="shared" si="204"/>
        <v>0</v>
      </c>
      <c r="RMG174" s="132">
        <f t="shared" si="204"/>
        <v>0</v>
      </c>
      <c r="RMH174" s="132">
        <f t="shared" si="204"/>
        <v>0</v>
      </c>
      <c r="RMI174" s="132">
        <f t="shared" si="204"/>
        <v>0</v>
      </c>
      <c r="RMJ174" s="132">
        <f t="shared" si="204"/>
        <v>0</v>
      </c>
      <c r="RMK174" s="132">
        <f t="shared" si="204"/>
        <v>0</v>
      </c>
      <c r="RML174" s="132">
        <f t="shared" si="204"/>
        <v>0</v>
      </c>
      <c r="RMM174" s="132">
        <f t="shared" si="204"/>
        <v>0</v>
      </c>
      <c r="RMN174" s="132">
        <f t="shared" si="204"/>
        <v>0</v>
      </c>
      <c r="RMO174" s="132">
        <f t="shared" si="204"/>
        <v>0</v>
      </c>
      <c r="RMP174" s="132">
        <f t="shared" si="204"/>
        <v>0</v>
      </c>
      <c r="RMQ174" s="132">
        <f t="shared" si="204"/>
        <v>0</v>
      </c>
      <c r="RMR174" s="132">
        <f t="shared" si="204"/>
        <v>0</v>
      </c>
      <c r="RMS174" s="132">
        <f t="shared" si="204"/>
        <v>0</v>
      </c>
      <c r="RMT174" s="132">
        <f t="shared" si="204"/>
        <v>0</v>
      </c>
      <c r="RMU174" s="132">
        <f t="shared" si="204"/>
        <v>0</v>
      </c>
      <c r="RMV174" s="132">
        <f t="shared" si="204"/>
        <v>0</v>
      </c>
      <c r="RMW174" s="132">
        <f t="shared" si="204"/>
        <v>0</v>
      </c>
      <c r="RMX174" s="132">
        <f t="shared" si="204"/>
        <v>0</v>
      </c>
      <c r="RMY174" s="132">
        <f t="shared" si="204"/>
        <v>0</v>
      </c>
      <c r="RMZ174" s="132">
        <f t="shared" si="204"/>
        <v>0</v>
      </c>
      <c r="RNA174" s="132">
        <f t="shared" si="204"/>
        <v>0</v>
      </c>
      <c r="RNB174" s="132">
        <f t="shared" si="204"/>
        <v>0</v>
      </c>
      <c r="RNC174" s="132">
        <f t="shared" si="204"/>
        <v>0</v>
      </c>
      <c r="RND174" s="132">
        <f t="shared" si="204"/>
        <v>0</v>
      </c>
      <c r="RNE174" s="132">
        <f t="shared" si="204"/>
        <v>0</v>
      </c>
      <c r="RNF174" s="132">
        <f t="shared" si="204"/>
        <v>0</v>
      </c>
      <c r="RNG174" s="132">
        <f t="shared" si="204"/>
        <v>0</v>
      </c>
      <c r="RNH174" s="132">
        <f t="shared" si="204"/>
        <v>0</v>
      </c>
      <c r="RNI174" s="132">
        <f t="shared" si="204"/>
        <v>0</v>
      </c>
      <c r="RNJ174" s="132">
        <f t="shared" si="204"/>
        <v>0</v>
      </c>
      <c r="RNK174" s="132">
        <f t="shared" si="204"/>
        <v>0</v>
      </c>
      <c r="RNL174" s="132">
        <f t="shared" si="204"/>
        <v>0</v>
      </c>
      <c r="RNM174" s="132">
        <f t="shared" si="204"/>
        <v>0</v>
      </c>
      <c r="RNN174" s="132">
        <f t="shared" si="204"/>
        <v>0</v>
      </c>
      <c r="RNO174" s="132">
        <f t="shared" si="204"/>
        <v>0</v>
      </c>
      <c r="RNP174" s="132">
        <f t="shared" si="204"/>
        <v>0</v>
      </c>
      <c r="RNQ174" s="132">
        <f t="shared" si="204"/>
        <v>0</v>
      </c>
      <c r="RNR174" s="132">
        <f t="shared" si="204"/>
        <v>0</v>
      </c>
      <c r="RNS174" s="132">
        <f t="shared" si="204"/>
        <v>0</v>
      </c>
      <c r="RNT174" s="132">
        <f t="shared" si="204"/>
        <v>0</v>
      </c>
      <c r="RNU174" s="132">
        <f t="shared" si="204"/>
        <v>0</v>
      </c>
      <c r="RNV174" s="132">
        <f t="shared" si="204"/>
        <v>0</v>
      </c>
      <c r="RNW174" s="132">
        <f t="shared" si="204"/>
        <v>0</v>
      </c>
      <c r="RNX174" s="132">
        <f t="shared" si="204"/>
        <v>0</v>
      </c>
      <c r="RNY174" s="132">
        <f t="shared" si="204"/>
        <v>0</v>
      </c>
      <c r="RNZ174" s="132">
        <f t="shared" si="204"/>
        <v>0</v>
      </c>
      <c r="ROA174" s="132">
        <f t="shared" si="204"/>
        <v>0</v>
      </c>
      <c r="ROB174" s="132">
        <f t="shared" si="204"/>
        <v>0</v>
      </c>
      <c r="ROC174" s="132">
        <f t="shared" si="204"/>
        <v>0</v>
      </c>
      <c r="ROD174" s="132">
        <f t="shared" si="204"/>
        <v>0</v>
      </c>
      <c r="ROE174" s="132">
        <f t="shared" si="204"/>
        <v>0</v>
      </c>
      <c r="ROF174" s="132">
        <f t="shared" si="204"/>
        <v>0</v>
      </c>
      <c r="ROG174" s="132">
        <f t="shared" si="204"/>
        <v>0</v>
      </c>
      <c r="ROH174" s="132">
        <f t="shared" si="204"/>
        <v>0</v>
      </c>
      <c r="ROI174" s="132">
        <f t="shared" si="204"/>
        <v>0</v>
      </c>
      <c r="ROJ174" s="132">
        <f t="shared" si="204"/>
        <v>0</v>
      </c>
      <c r="ROK174" s="132">
        <f t="shared" si="204"/>
        <v>0</v>
      </c>
      <c r="ROL174" s="132">
        <f t="shared" ref="ROL174:RQW174" si="205">SUBTOTAL(9,ROL64:ROL65)</f>
        <v>0</v>
      </c>
      <c r="ROM174" s="132">
        <f t="shared" si="205"/>
        <v>0</v>
      </c>
      <c r="RON174" s="132">
        <f t="shared" si="205"/>
        <v>0</v>
      </c>
      <c r="ROO174" s="132">
        <f t="shared" si="205"/>
        <v>0</v>
      </c>
      <c r="ROP174" s="132">
        <f t="shared" si="205"/>
        <v>0</v>
      </c>
      <c r="ROQ174" s="132">
        <f t="shared" si="205"/>
        <v>0</v>
      </c>
      <c r="ROR174" s="132">
        <f t="shared" si="205"/>
        <v>0</v>
      </c>
      <c r="ROS174" s="132">
        <f t="shared" si="205"/>
        <v>0</v>
      </c>
      <c r="ROT174" s="132">
        <f t="shared" si="205"/>
        <v>0</v>
      </c>
      <c r="ROU174" s="132">
        <f t="shared" si="205"/>
        <v>0</v>
      </c>
      <c r="ROV174" s="132">
        <f t="shared" si="205"/>
        <v>0</v>
      </c>
      <c r="ROW174" s="132">
        <f t="shared" si="205"/>
        <v>0</v>
      </c>
      <c r="ROX174" s="132">
        <f t="shared" si="205"/>
        <v>0</v>
      </c>
      <c r="ROY174" s="132">
        <f t="shared" si="205"/>
        <v>0</v>
      </c>
      <c r="ROZ174" s="132">
        <f t="shared" si="205"/>
        <v>0</v>
      </c>
      <c r="RPA174" s="132">
        <f t="shared" si="205"/>
        <v>0</v>
      </c>
      <c r="RPB174" s="132">
        <f t="shared" si="205"/>
        <v>0</v>
      </c>
      <c r="RPC174" s="132">
        <f t="shared" si="205"/>
        <v>0</v>
      </c>
      <c r="RPD174" s="132">
        <f t="shared" si="205"/>
        <v>0</v>
      </c>
      <c r="RPE174" s="132">
        <f t="shared" si="205"/>
        <v>0</v>
      </c>
      <c r="RPF174" s="132">
        <f t="shared" si="205"/>
        <v>0</v>
      </c>
      <c r="RPG174" s="132">
        <f t="shared" si="205"/>
        <v>0</v>
      </c>
      <c r="RPH174" s="132">
        <f t="shared" si="205"/>
        <v>0</v>
      </c>
      <c r="RPI174" s="132">
        <f t="shared" si="205"/>
        <v>0</v>
      </c>
      <c r="RPJ174" s="132">
        <f t="shared" si="205"/>
        <v>0</v>
      </c>
      <c r="RPK174" s="132">
        <f t="shared" si="205"/>
        <v>0</v>
      </c>
      <c r="RPL174" s="132">
        <f t="shared" si="205"/>
        <v>0</v>
      </c>
      <c r="RPM174" s="132">
        <f t="shared" si="205"/>
        <v>0</v>
      </c>
      <c r="RPN174" s="132">
        <f t="shared" si="205"/>
        <v>0</v>
      </c>
      <c r="RPO174" s="132">
        <f t="shared" si="205"/>
        <v>0</v>
      </c>
      <c r="RPP174" s="132">
        <f t="shared" si="205"/>
        <v>0</v>
      </c>
      <c r="RPQ174" s="132">
        <f t="shared" si="205"/>
        <v>0</v>
      </c>
      <c r="RPR174" s="132">
        <f t="shared" si="205"/>
        <v>0</v>
      </c>
      <c r="RPS174" s="132">
        <f t="shared" si="205"/>
        <v>0</v>
      </c>
      <c r="RPT174" s="132">
        <f t="shared" si="205"/>
        <v>0</v>
      </c>
      <c r="RPU174" s="132">
        <f t="shared" si="205"/>
        <v>0</v>
      </c>
      <c r="RPV174" s="132">
        <f t="shared" si="205"/>
        <v>0</v>
      </c>
      <c r="RPW174" s="132">
        <f t="shared" si="205"/>
        <v>0</v>
      </c>
      <c r="RPX174" s="132">
        <f t="shared" si="205"/>
        <v>0</v>
      </c>
      <c r="RPY174" s="132">
        <f t="shared" si="205"/>
        <v>0</v>
      </c>
      <c r="RPZ174" s="132">
        <f t="shared" si="205"/>
        <v>0</v>
      </c>
      <c r="RQA174" s="132">
        <f t="shared" si="205"/>
        <v>0</v>
      </c>
      <c r="RQB174" s="132">
        <f t="shared" si="205"/>
        <v>0</v>
      </c>
      <c r="RQC174" s="132">
        <f t="shared" si="205"/>
        <v>0</v>
      </c>
      <c r="RQD174" s="132">
        <f t="shared" si="205"/>
        <v>0</v>
      </c>
      <c r="RQE174" s="132">
        <f t="shared" si="205"/>
        <v>0</v>
      </c>
      <c r="RQF174" s="132">
        <f t="shared" si="205"/>
        <v>0</v>
      </c>
      <c r="RQG174" s="132">
        <f t="shared" si="205"/>
        <v>0</v>
      </c>
      <c r="RQH174" s="132">
        <f t="shared" si="205"/>
        <v>0</v>
      </c>
      <c r="RQI174" s="132">
        <f t="shared" si="205"/>
        <v>0</v>
      </c>
      <c r="RQJ174" s="132">
        <f t="shared" si="205"/>
        <v>0</v>
      </c>
      <c r="RQK174" s="132">
        <f t="shared" si="205"/>
        <v>0</v>
      </c>
      <c r="RQL174" s="132">
        <f t="shared" si="205"/>
        <v>0</v>
      </c>
      <c r="RQM174" s="132">
        <f t="shared" si="205"/>
        <v>0</v>
      </c>
      <c r="RQN174" s="132">
        <f t="shared" si="205"/>
        <v>0</v>
      </c>
      <c r="RQO174" s="132">
        <f t="shared" si="205"/>
        <v>0</v>
      </c>
      <c r="RQP174" s="132">
        <f t="shared" si="205"/>
        <v>0</v>
      </c>
      <c r="RQQ174" s="132">
        <f t="shared" si="205"/>
        <v>0</v>
      </c>
      <c r="RQR174" s="132">
        <f t="shared" si="205"/>
        <v>0</v>
      </c>
      <c r="RQS174" s="132">
        <f t="shared" si="205"/>
        <v>0</v>
      </c>
      <c r="RQT174" s="132">
        <f t="shared" si="205"/>
        <v>0</v>
      </c>
      <c r="RQU174" s="132">
        <f t="shared" si="205"/>
        <v>0</v>
      </c>
      <c r="RQV174" s="132">
        <f t="shared" si="205"/>
        <v>0</v>
      </c>
      <c r="RQW174" s="132">
        <f t="shared" si="205"/>
        <v>0</v>
      </c>
      <c r="RQX174" s="132">
        <f t="shared" ref="RQX174:RTI174" si="206">SUBTOTAL(9,RQX64:RQX65)</f>
        <v>0</v>
      </c>
      <c r="RQY174" s="132">
        <f t="shared" si="206"/>
        <v>0</v>
      </c>
      <c r="RQZ174" s="132">
        <f t="shared" si="206"/>
        <v>0</v>
      </c>
      <c r="RRA174" s="132">
        <f t="shared" si="206"/>
        <v>0</v>
      </c>
      <c r="RRB174" s="132">
        <f t="shared" si="206"/>
        <v>0</v>
      </c>
      <c r="RRC174" s="132">
        <f t="shared" si="206"/>
        <v>0</v>
      </c>
      <c r="RRD174" s="132">
        <f t="shared" si="206"/>
        <v>0</v>
      </c>
      <c r="RRE174" s="132">
        <f t="shared" si="206"/>
        <v>0</v>
      </c>
      <c r="RRF174" s="132">
        <f t="shared" si="206"/>
        <v>0</v>
      </c>
      <c r="RRG174" s="132">
        <f t="shared" si="206"/>
        <v>0</v>
      </c>
      <c r="RRH174" s="132">
        <f t="shared" si="206"/>
        <v>0</v>
      </c>
      <c r="RRI174" s="132">
        <f t="shared" si="206"/>
        <v>0</v>
      </c>
      <c r="RRJ174" s="132">
        <f t="shared" si="206"/>
        <v>0</v>
      </c>
      <c r="RRK174" s="132">
        <f t="shared" si="206"/>
        <v>0</v>
      </c>
      <c r="RRL174" s="132">
        <f t="shared" si="206"/>
        <v>0</v>
      </c>
      <c r="RRM174" s="132">
        <f t="shared" si="206"/>
        <v>0</v>
      </c>
      <c r="RRN174" s="132">
        <f t="shared" si="206"/>
        <v>0</v>
      </c>
      <c r="RRO174" s="132">
        <f t="shared" si="206"/>
        <v>0</v>
      </c>
      <c r="RRP174" s="132">
        <f t="shared" si="206"/>
        <v>0</v>
      </c>
      <c r="RRQ174" s="132">
        <f t="shared" si="206"/>
        <v>0</v>
      </c>
      <c r="RRR174" s="132">
        <f t="shared" si="206"/>
        <v>0</v>
      </c>
      <c r="RRS174" s="132">
        <f t="shared" si="206"/>
        <v>0</v>
      </c>
      <c r="RRT174" s="132">
        <f t="shared" si="206"/>
        <v>0</v>
      </c>
      <c r="RRU174" s="132">
        <f t="shared" si="206"/>
        <v>0</v>
      </c>
      <c r="RRV174" s="132">
        <f t="shared" si="206"/>
        <v>0</v>
      </c>
      <c r="RRW174" s="132">
        <f t="shared" si="206"/>
        <v>0</v>
      </c>
      <c r="RRX174" s="132">
        <f t="shared" si="206"/>
        <v>0</v>
      </c>
      <c r="RRY174" s="132">
        <f t="shared" si="206"/>
        <v>0</v>
      </c>
      <c r="RRZ174" s="132">
        <f t="shared" si="206"/>
        <v>0</v>
      </c>
      <c r="RSA174" s="132">
        <f t="shared" si="206"/>
        <v>0</v>
      </c>
      <c r="RSB174" s="132">
        <f t="shared" si="206"/>
        <v>0</v>
      </c>
      <c r="RSC174" s="132">
        <f t="shared" si="206"/>
        <v>0</v>
      </c>
      <c r="RSD174" s="132">
        <f t="shared" si="206"/>
        <v>0</v>
      </c>
      <c r="RSE174" s="132">
        <f t="shared" si="206"/>
        <v>0</v>
      </c>
      <c r="RSF174" s="132">
        <f t="shared" si="206"/>
        <v>0</v>
      </c>
      <c r="RSG174" s="132">
        <f t="shared" si="206"/>
        <v>0</v>
      </c>
      <c r="RSH174" s="132">
        <f t="shared" si="206"/>
        <v>0</v>
      </c>
      <c r="RSI174" s="132">
        <f t="shared" si="206"/>
        <v>0</v>
      </c>
      <c r="RSJ174" s="132">
        <f t="shared" si="206"/>
        <v>0</v>
      </c>
      <c r="RSK174" s="132">
        <f t="shared" si="206"/>
        <v>0</v>
      </c>
      <c r="RSL174" s="132">
        <f t="shared" si="206"/>
        <v>0</v>
      </c>
      <c r="RSM174" s="132">
        <f t="shared" si="206"/>
        <v>0</v>
      </c>
      <c r="RSN174" s="132">
        <f t="shared" si="206"/>
        <v>0</v>
      </c>
      <c r="RSO174" s="132">
        <f t="shared" si="206"/>
        <v>0</v>
      </c>
      <c r="RSP174" s="132">
        <f t="shared" si="206"/>
        <v>0</v>
      </c>
      <c r="RSQ174" s="132">
        <f t="shared" si="206"/>
        <v>0</v>
      </c>
      <c r="RSR174" s="132">
        <f t="shared" si="206"/>
        <v>0</v>
      </c>
      <c r="RSS174" s="132">
        <f t="shared" si="206"/>
        <v>0</v>
      </c>
      <c r="RST174" s="132">
        <f t="shared" si="206"/>
        <v>0</v>
      </c>
      <c r="RSU174" s="132">
        <f t="shared" si="206"/>
        <v>0</v>
      </c>
      <c r="RSV174" s="132">
        <f t="shared" si="206"/>
        <v>0</v>
      </c>
      <c r="RSW174" s="132">
        <f t="shared" si="206"/>
        <v>0</v>
      </c>
      <c r="RSX174" s="132">
        <f t="shared" si="206"/>
        <v>0</v>
      </c>
      <c r="RSY174" s="132">
        <f t="shared" si="206"/>
        <v>0</v>
      </c>
      <c r="RSZ174" s="132">
        <f t="shared" si="206"/>
        <v>0</v>
      </c>
      <c r="RTA174" s="132">
        <f t="shared" si="206"/>
        <v>0</v>
      </c>
      <c r="RTB174" s="132">
        <f t="shared" si="206"/>
        <v>0</v>
      </c>
      <c r="RTC174" s="132">
        <f t="shared" si="206"/>
        <v>0</v>
      </c>
      <c r="RTD174" s="132">
        <f t="shared" si="206"/>
        <v>0</v>
      </c>
      <c r="RTE174" s="132">
        <f t="shared" si="206"/>
        <v>0</v>
      </c>
      <c r="RTF174" s="132">
        <f t="shared" si="206"/>
        <v>0</v>
      </c>
      <c r="RTG174" s="132">
        <f t="shared" si="206"/>
        <v>0</v>
      </c>
      <c r="RTH174" s="132">
        <f t="shared" si="206"/>
        <v>0</v>
      </c>
      <c r="RTI174" s="132">
        <f t="shared" si="206"/>
        <v>0</v>
      </c>
      <c r="RTJ174" s="132">
        <f t="shared" ref="RTJ174:RVU174" si="207">SUBTOTAL(9,RTJ64:RTJ65)</f>
        <v>0</v>
      </c>
      <c r="RTK174" s="132">
        <f t="shared" si="207"/>
        <v>0</v>
      </c>
      <c r="RTL174" s="132">
        <f t="shared" si="207"/>
        <v>0</v>
      </c>
      <c r="RTM174" s="132">
        <f t="shared" si="207"/>
        <v>0</v>
      </c>
      <c r="RTN174" s="132">
        <f t="shared" si="207"/>
        <v>0</v>
      </c>
      <c r="RTO174" s="132">
        <f t="shared" si="207"/>
        <v>0</v>
      </c>
      <c r="RTP174" s="132">
        <f t="shared" si="207"/>
        <v>0</v>
      </c>
      <c r="RTQ174" s="132">
        <f t="shared" si="207"/>
        <v>0</v>
      </c>
      <c r="RTR174" s="132">
        <f t="shared" si="207"/>
        <v>0</v>
      </c>
      <c r="RTS174" s="132">
        <f t="shared" si="207"/>
        <v>0</v>
      </c>
      <c r="RTT174" s="132">
        <f t="shared" si="207"/>
        <v>0</v>
      </c>
      <c r="RTU174" s="132">
        <f t="shared" si="207"/>
        <v>0</v>
      </c>
      <c r="RTV174" s="132">
        <f t="shared" si="207"/>
        <v>0</v>
      </c>
      <c r="RTW174" s="132">
        <f t="shared" si="207"/>
        <v>0</v>
      </c>
      <c r="RTX174" s="132">
        <f t="shared" si="207"/>
        <v>0</v>
      </c>
      <c r="RTY174" s="132">
        <f t="shared" si="207"/>
        <v>0</v>
      </c>
      <c r="RTZ174" s="132">
        <f t="shared" si="207"/>
        <v>0</v>
      </c>
      <c r="RUA174" s="132">
        <f t="shared" si="207"/>
        <v>0</v>
      </c>
      <c r="RUB174" s="132">
        <f t="shared" si="207"/>
        <v>0</v>
      </c>
      <c r="RUC174" s="132">
        <f t="shared" si="207"/>
        <v>0</v>
      </c>
      <c r="RUD174" s="132">
        <f t="shared" si="207"/>
        <v>0</v>
      </c>
      <c r="RUE174" s="132">
        <f t="shared" si="207"/>
        <v>0</v>
      </c>
      <c r="RUF174" s="132">
        <f t="shared" si="207"/>
        <v>0</v>
      </c>
      <c r="RUG174" s="132">
        <f t="shared" si="207"/>
        <v>0</v>
      </c>
      <c r="RUH174" s="132">
        <f t="shared" si="207"/>
        <v>0</v>
      </c>
      <c r="RUI174" s="132">
        <f t="shared" si="207"/>
        <v>0</v>
      </c>
      <c r="RUJ174" s="132">
        <f t="shared" si="207"/>
        <v>0</v>
      </c>
      <c r="RUK174" s="132">
        <f t="shared" si="207"/>
        <v>0</v>
      </c>
      <c r="RUL174" s="132">
        <f t="shared" si="207"/>
        <v>0</v>
      </c>
      <c r="RUM174" s="132">
        <f t="shared" si="207"/>
        <v>0</v>
      </c>
      <c r="RUN174" s="132">
        <f t="shared" si="207"/>
        <v>0</v>
      </c>
      <c r="RUO174" s="132">
        <f t="shared" si="207"/>
        <v>0</v>
      </c>
      <c r="RUP174" s="132">
        <f t="shared" si="207"/>
        <v>0</v>
      </c>
      <c r="RUQ174" s="132">
        <f t="shared" si="207"/>
        <v>0</v>
      </c>
      <c r="RUR174" s="132">
        <f t="shared" si="207"/>
        <v>0</v>
      </c>
      <c r="RUS174" s="132">
        <f t="shared" si="207"/>
        <v>0</v>
      </c>
      <c r="RUT174" s="132">
        <f t="shared" si="207"/>
        <v>0</v>
      </c>
      <c r="RUU174" s="132">
        <f t="shared" si="207"/>
        <v>0</v>
      </c>
      <c r="RUV174" s="132">
        <f t="shared" si="207"/>
        <v>0</v>
      </c>
      <c r="RUW174" s="132">
        <f t="shared" si="207"/>
        <v>0</v>
      </c>
      <c r="RUX174" s="132">
        <f t="shared" si="207"/>
        <v>0</v>
      </c>
      <c r="RUY174" s="132">
        <f t="shared" si="207"/>
        <v>0</v>
      </c>
      <c r="RUZ174" s="132">
        <f t="shared" si="207"/>
        <v>0</v>
      </c>
      <c r="RVA174" s="132">
        <f t="shared" si="207"/>
        <v>0</v>
      </c>
      <c r="RVB174" s="132">
        <f t="shared" si="207"/>
        <v>0</v>
      </c>
      <c r="RVC174" s="132">
        <f t="shared" si="207"/>
        <v>0</v>
      </c>
      <c r="RVD174" s="132">
        <f t="shared" si="207"/>
        <v>0</v>
      </c>
      <c r="RVE174" s="132">
        <f t="shared" si="207"/>
        <v>0</v>
      </c>
      <c r="RVF174" s="132">
        <f t="shared" si="207"/>
        <v>0</v>
      </c>
      <c r="RVG174" s="132">
        <f t="shared" si="207"/>
        <v>0</v>
      </c>
      <c r="RVH174" s="132">
        <f t="shared" si="207"/>
        <v>0</v>
      </c>
      <c r="RVI174" s="132">
        <f t="shared" si="207"/>
        <v>0</v>
      </c>
      <c r="RVJ174" s="132">
        <f t="shared" si="207"/>
        <v>0</v>
      </c>
      <c r="RVK174" s="132">
        <f t="shared" si="207"/>
        <v>0</v>
      </c>
      <c r="RVL174" s="132">
        <f t="shared" si="207"/>
        <v>0</v>
      </c>
      <c r="RVM174" s="132">
        <f t="shared" si="207"/>
        <v>0</v>
      </c>
      <c r="RVN174" s="132">
        <f t="shared" si="207"/>
        <v>0</v>
      </c>
      <c r="RVO174" s="132">
        <f t="shared" si="207"/>
        <v>0</v>
      </c>
      <c r="RVP174" s="132">
        <f t="shared" si="207"/>
        <v>0</v>
      </c>
      <c r="RVQ174" s="132">
        <f t="shared" si="207"/>
        <v>0</v>
      </c>
      <c r="RVR174" s="132">
        <f t="shared" si="207"/>
        <v>0</v>
      </c>
      <c r="RVS174" s="132">
        <f t="shared" si="207"/>
        <v>0</v>
      </c>
      <c r="RVT174" s="132">
        <f t="shared" si="207"/>
        <v>0</v>
      </c>
      <c r="RVU174" s="132">
        <f t="shared" si="207"/>
        <v>0</v>
      </c>
      <c r="RVV174" s="132">
        <f t="shared" ref="RVV174:RYG174" si="208">SUBTOTAL(9,RVV64:RVV65)</f>
        <v>0</v>
      </c>
      <c r="RVW174" s="132">
        <f t="shared" si="208"/>
        <v>0</v>
      </c>
      <c r="RVX174" s="132">
        <f t="shared" si="208"/>
        <v>0</v>
      </c>
      <c r="RVY174" s="132">
        <f t="shared" si="208"/>
        <v>0</v>
      </c>
      <c r="RVZ174" s="132">
        <f t="shared" si="208"/>
        <v>0</v>
      </c>
      <c r="RWA174" s="132">
        <f t="shared" si="208"/>
        <v>0</v>
      </c>
      <c r="RWB174" s="132">
        <f t="shared" si="208"/>
        <v>0</v>
      </c>
      <c r="RWC174" s="132">
        <f t="shared" si="208"/>
        <v>0</v>
      </c>
      <c r="RWD174" s="132">
        <f t="shared" si="208"/>
        <v>0</v>
      </c>
      <c r="RWE174" s="132">
        <f t="shared" si="208"/>
        <v>0</v>
      </c>
      <c r="RWF174" s="132">
        <f t="shared" si="208"/>
        <v>0</v>
      </c>
      <c r="RWG174" s="132">
        <f t="shared" si="208"/>
        <v>0</v>
      </c>
      <c r="RWH174" s="132">
        <f t="shared" si="208"/>
        <v>0</v>
      </c>
      <c r="RWI174" s="132">
        <f t="shared" si="208"/>
        <v>0</v>
      </c>
      <c r="RWJ174" s="132">
        <f t="shared" si="208"/>
        <v>0</v>
      </c>
      <c r="RWK174" s="132">
        <f t="shared" si="208"/>
        <v>0</v>
      </c>
      <c r="RWL174" s="132">
        <f t="shared" si="208"/>
        <v>0</v>
      </c>
      <c r="RWM174" s="132">
        <f t="shared" si="208"/>
        <v>0</v>
      </c>
      <c r="RWN174" s="132">
        <f t="shared" si="208"/>
        <v>0</v>
      </c>
      <c r="RWO174" s="132">
        <f t="shared" si="208"/>
        <v>0</v>
      </c>
      <c r="RWP174" s="132">
        <f t="shared" si="208"/>
        <v>0</v>
      </c>
      <c r="RWQ174" s="132">
        <f t="shared" si="208"/>
        <v>0</v>
      </c>
      <c r="RWR174" s="132">
        <f t="shared" si="208"/>
        <v>0</v>
      </c>
      <c r="RWS174" s="132">
        <f t="shared" si="208"/>
        <v>0</v>
      </c>
      <c r="RWT174" s="132">
        <f t="shared" si="208"/>
        <v>0</v>
      </c>
      <c r="RWU174" s="132">
        <f t="shared" si="208"/>
        <v>0</v>
      </c>
      <c r="RWV174" s="132">
        <f t="shared" si="208"/>
        <v>0</v>
      </c>
      <c r="RWW174" s="132">
        <f t="shared" si="208"/>
        <v>0</v>
      </c>
      <c r="RWX174" s="132">
        <f t="shared" si="208"/>
        <v>0</v>
      </c>
      <c r="RWY174" s="132">
        <f t="shared" si="208"/>
        <v>0</v>
      </c>
      <c r="RWZ174" s="132">
        <f t="shared" si="208"/>
        <v>0</v>
      </c>
      <c r="RXA174" s="132">
        <f t="shared" si="208"/>
        <v>0</v>
      </c>
      <c r="RXB174" s="132">
        <f t="shared" si="208"/>
        <v>0</v>
      </c>
      <c r="RXC174" s="132">
        <f t="shared" si="208"/>
        <v>0</v>
      </c>
      <c r="RXD174" s="132">
        <f t="shared" si="208"/>
        <v>0</v>
      </c>
      <c r="RXE174" s="132">
        <f t="shared" si="208"/>
        <v>0</v>
      </c>
      <c r="RXF174" s="132">
        <f t="shared" si="208"/>
        <v>0</v>
      </c>
      <c r="RXG174" s="132">
        <f t="shared" si="208"/>
        <v>0</v>
      </c>
      <c r="RXH174" s="132">
        <f t="shared" si="208"/>
        <v>0</v>
      </c>
      <c r="RXI174" s="132">
        <f t="shared" si="208"/>
        <v>0</v>
      </c>
      <c r="RXJ174" s="132">
        <f t="shared" si="208"/>
        <v>0</v>
      </c>
      <c r="RXK174" s="132">
        <f t="shared" si="208"/>
        <v>0</v>
      </c>
      <c r="RXL174" s="132">
        <f t="shared" si="208"/>
        <v>0</v>
      </c>
      <c r="RXM174" s="132">
        <f t="shared" si="208"/>
        <v>0</v>
      </c>
      <c r="RXN174" s="132">
        <f t="shared" si="208"/>
        <v>0</v>
      </c>
      <c r="RXO174" s="132">
        <f t="shared" si="208"/>
        <v>0</v>
      </c>
      <c r="RXP174" s="132">
        <f t="shared" si="208"/>
        <v>0</v>
      </c>
      <c r="RXQ174" s="132">
        <f t="shared" si="208"/>
        <v>0</v>
      </c>
      <c r="RXR174" s="132">
        <f t="shared" si="208"/>
        <v>0</v>
      </c>
      <c r="RXS174" s="132">
        <f t="shared" si="208"/>
        <v>0</v>
      </c>
      <c r="RXT174" s="132">
        <f t="shared" si="208"/>
        <v>0</v>
      </c>
      <c r="RXU174" s="132">
        <f t="shared" si="208"/>
        <v>0</v>
      </c>
      <c r="RXV174" s="132">
        <f t="shared" si="208"/>
        <v>0</v>
      </c>
      <c r="RXW174" s="132">
        <f t="shared" si="208"/>
        <v>0</v>
      </c>
      <c r="RXX174" s="132">
        <f t="shared" si="208"/>
        <v>0</v>
      </c>
      <c r="RXY174" s="132">
        <f t="shared" si="208"/>
        <v>0</v>
      </c>
      <c r="RXZ174" s="132">
        <f t="shared" si="208"/>
        <v>0</v>
      </c>
      <c r="RYA174" s="132">
        <f t="shared" si="208"/>
        <v>0</v>
      </c>
      <c r="RYB174" s="132">
        <f t="shared" si="208"/>
        <v>0</v>
      </c>
      <c r="RYC174" s="132">
        <f t="shared" si="208"/>
        <v>0</v>
      </c>
      <c r="RYD174" s="132">
        <f t="shared" si="208"/>
        <v>0</v>
      </c>
      <c r="RYE174" s="132">
        <f t="shared" si="208"/>
        <v>0</v>
      </c>
      <c r="RYF174" s="132">
        <f t="shared" si="208"/>
        <v>0</v>
      </c>
      <c r="RYG174" s="132">
        <f t="shared" si="208"/>
        <v>0</v>
      </c>
      <c r="RYH174" s="132">
        <f t="shared" ref="RYH174:SAS174" si="209">SUBTOTAL(9,RYH64:RYH65)</f>
        <v>0</v>
      </c>
      <c r="RYI174" s="132">
        <f t="shared" si="209"/>
        <v>0</v>
      </c>
      <c r="RYJ174" s="132">
        <f t="shared" si="209"/>
        <v>0</v>
      </c>
      <c r="RYK174" s="132">
        <f t="shared" si="209"/>
        <v>0</v>
      </c>
      <c r="RYL174" s="132">
        <f t="shared" si="209"/>
        <v>0</v>
      </c>
      <c r="RYM174" s="132">
        <f t="shared" si="209"/>
        <v>0</v>
      </c>
      <c r="RYN174" s="132">
        <f t="shared" si="209"/>
        <v>0</v>
      </c>
      <c r="RYO174" s="132">
        <f t="shared" si="209"/>
        <v>0</v>
      </c>
      <c r="RYP174" s="132">
        <f t="shared" si="209"/>
        <v>0</v>
      </c>
      <c r="RYQ174" s="132">
        <f t="shared" si="209"/>
        <v>0</v>
      </c>
      <c r="RYR174" s="132">
        <f t="shared" si="209"/>
        <v>0</v>
      </c>
      <c r="RYS174" s="132">
        <f t="shared" si="209"/>
        <v>0</v>
      </c>
      <c r="RYT174" s="132">
        <f t="shared" si="209"/>
        <v>0</v>
      </c>
      <c r="RYU174" s="132">
        <f t="shared" si="209"/>
        <v>0</v>
      </c>
      <c r="RYV174" s="132">
        <f t="shared" si="209"/>
        <v>0</v>
      </c>
      <c r="RYW174" s="132">
        <f t="shared" si="209"/>
        <v>0</v>
      </c>
      <c r="RYX174" s="132">
        <f t="shared" si="209"/>
        <v>0</v>
      </c>
      <c r="RYY174" s="132">
        <f t="shared" si="209"/>
        <v>0</v>
      </c>
      <c r="RYZ174" s="132">
        <f t="shared" si="209"/>
        <v>0</v>
      </c>
      <c r="RZA174" s="132">
        <f t="shared" si="209"/>
        <v>0</v>
      </c>
      <c r="RZB174" s="132">
        <f t="shared" si="209"/>
        <v>0</v>
      </c>
      <c r="RZC174" s="132">
        <f t="shared" si="209"/>
        <v>0</v>
      </c>
      <c r="RZD174" s="132">
        <f t="shared" si="209"/>
        <v>0</v>
      </c>
      <c r="RZE174" s="132">
        <f t="shared" si="209"/>
        <v>0</v>
      </c>
      <c r="RZF174" s="132">
        <f t="shared" si="209"/>
        <v>0</v>
      </c>
      <c r="RZG174" s="132">
        <f t="shared" si="209"/>
        <v>0</v>
      </c>
      <c r="RZH174" s="132">
        <f t="shared" si="209"/>
        <v>0</v>
      </c>
      <c r="RZI174" s="132">
        <f t="shared" si="209"/>
        <v>0</v>
      </c>
      <c r="RZJ174" s="132">
        <f t="shared" si="209"/>
        <v>0</v>
      </c>
      <c r="RZK174" s="132">
        <f t="shared" si="209"/>
        <v>0</v>
      </c>
      <c r="RZL174" s="132">
        <f t="shared" si="209"/>
        <v>0</v>
      </c>
      <c r="RZM174" s="132">
        <f t="shared" si="209"/>
        <v>0</v>
      </c>
      <c r="RZN174" s="132">
        <f t="shared" si="209"/>
        <v>0</v>
      </c>
      <c r="RZO174" s="132">
        <f t="shared" si="209"/>
        <v>0</v>
      </c>
      <c r="RZP174" s="132">
        <f t="shared" si="209"/>
        <v>0</v>
      </c>
      <c r="RZQ174" s="132">
        <f t="shared" si="209"/>
        <v>0</v>
      </c>
      <c r="RZR174" s="132">
        <f t="shared" si="209"/>
        <v>0</v>
      </c>
      <c r="RZS174" s="132">
        <f t="shared" si="209"/>
        <v>0</v>
      </c>
      <c r="RZT174" s="132">
        <f t="shared" si="209"/>
        <v>0</v>
      </c>
      <c r="RZU174" s="132">
        <f t="shared" si="209"/>
        <v>0</v>
      </c>
      <c r="RZV174" s="132">
        <f t="shared" si="209"/>
        <v>0</v>
      </c>
      <c r="RZW174" s="132">
        <f t="shared" si="209"/>
        <v>0</v>
      </c>
      <c r="RZX174" s="132">
        <f t="shared" si="209"/>
        <v>0</v>
      </c>
      <c r="RZY174" s="132">
        <f t="shared" si="209"/>
        <v>0</v>
      </c>
      <c r="RZZ174" s="132">
        <f t="shared" si="209"/>
        <v>0</v>
      </c>
      <c r="SAA174" s="132">
        <f t="shared" si="209"/>
        <v>0</v>
      </c>
      <c r="SAB174" s="132">
        <f t="shared" si="209"/>
        <v>0</v>
      </c>
      <c r="SAC174" s="132">
        <f t="shared" si="209"/>
        <v>0</v>
      </c>
      <c r="SAD174" s="132">
        <f t="shared" si="209"/>
        <v>0</v>
      </c>
      <c r="SAE174" s="132">
        <f t="shared" si="209"/>
        <v>0</v>
      </c>
      <c r="SAF174" s="132">
        <f t="shared" si="209"/>
        <v>0</v>
      </c>
      <c r="SAG174" s="132">
        <f t="shared" si="209"/>
        <v>0</v>
      </c>
      <c r="SAH174" s="132">
        <f t="shared" si="209"/>
        <v>0</v>
      </c>
      <c r="SAI174" s="132">
        <f t="shared" si="209"/>
        <v>0</v>
      </c>
      <c r="SAJ174" s="132">
        <f t="shared" si="209"/>
        <v>0</v>
      </c>
      <c r="SAK174" s="132">
        <f t="shared" si="209"/>
        <v>0</v>
      </c>
      <c r="SAL174" s="132">
        <f t="shared" si="209"/>
        <v>0</v>
      </c>
      <c r="SAM174" s="132">
        <f t="shared" si="209"/>
        <v>0</v>
      </c>
      <c r="SAN174" s="132">
        <f t="shared" si="209"/>
        <v>0</v>
      </c>
      <c r="SAO174" s="132">
        <f t="shared" si="209"/>
        <v>0</v>
      </c>
      <c r="SAP174" s="132">
        <f t="shared" si="209"/>
        <v>0</v>
      </c>
      <c r="SAQ174" s="132">
        <f t="shared" si="209"/>
        <v>0</v>
      </c>
      <c r="SAR174" s="132">
        <f t="shared" si="209"/>
        <v>0</v>
      </c>
      <c r="SAS174" s="132">
        <f t="shared" si="209"/>
        <v>0</v>
      </c>
      <c r="SAT174" s="132">
        <f t="shared" ref="SAT174:SDE174" si="210">SUBTOTAL(9,SAT64:SAT65)</f>
        <v>0</v>
      </c>
      <c r="SAU174" s="132">
        <f t="shared" si="210"/>
        <v>0</v>
      </c>
      <c r="SAV174" s="132">
        <f t="shared" si="210"/>
        <v>0</v>
      </c>
      <c r="SAW174" s="132">
        <f t="shared" si="210"/>
        <v>0</v>
      </c>
      <c r="SAX174" s="132">
        <f t="shared" si="210"/>
        <v>0</v>
      </c>
      <c r="SAY174" s="132">
        <f t="shared" si="210"/>
        <v>0</v>
      </c>
      <c r="SAZ174" s="132">
        <f t="shared" si="210"/>
        <v>0</v>
      </c>
      <c r="SBA174" s="132">
        <f t="shared" si="210"/>
        <v>0</v>
      </c>
      <c r="SBB174" s="132">
        <f t="shared" si="210"/>
        <v>0</v>
      </c>
      <c r="SBC174" s="132">
        <f t="shared" si="210"/>
        <v>0</v>
      </c>
      <c r="SBD174" s="132">
        <f t="shared" si="210"/>
        <v>0</v>
      </c>
      <c r="SBE174" s="132">
        <f t="shared" si="210"/>
        <v>0</v>
      </c>
      <c r="SBF174" s="132">
        <f t="shared" si="210"/>
        <v>0</v>
      </c>
      <c r="SBG174" s="132">
        <f t="shared" si="210"/>
        <v>0</v>
      </c>
      <c r="SBH174" s="132">
        <f t="shared" si="210"/>
        <v>0</v>
      </c>
      <c r="SBI174" s="132">
        <f t="shared" si="210"/>
        <v>0</v>
      </c>
      <c r="SBJ174" s="132">
        <f t="shared" si="210"/>
        <v>0</v>
      </c>
      <c r="SBK174" s="132">
        <f t="shared" si="210"/>
        <v>0</v>
      </c>
      <c r="SBL174" s="132">
        <f t="shared" si="210"/>
        <v>0</v>
      </c>
      <c r="SBM174" s="132">
        <f t="shared" si="210"/>
        <v>0</v>
      </c>
      <c r="SBN174" s="132">
        <f t="shared" si="210"/>
        <v>0</v>
      </c>
      <c r="SBO174" s="132">
        <f t="shared" si="210"/>
        <v>0</v>
      </c>
      <c r="SBP174" s="132">
        <f t="shared" si="210"/>
        <v>0</v>
      </c>
      <c r="SBQ174" s="132">
        <f t="shared" si="210"/>
        <v>0</v>
      </c>
      <c r="SBR174" s="132">
        <f t="shared" si="210"/>
        <v>0</v>
      </c>
      <c r="SBS174" s="132">
        <f t="shared" si="210"/>
        <v>0</v>
      </c>
      <c r="SBT174" s="132">
        <f t="shared" si="210"/>
        <v>0</v>
      </c>
      <c r="SBU174" s="132">
        <f t="shared" si="210"/>
        <v>0</v>
      </c>
      <c r="SBV174" s="132">
        <f t="shared" si="210"/>
        <v>0</v>
      </c>
      <c r="SBW174" s="132">
        <f t="shared" si="210"/>
        <v>0</v>
      </c>
      <c r="SBX174" s="132">
        <f t="shared" si="210"/>
        <v>0</v>
      </c>
      <c r="SBY174" s="132">
        <f t="shared" si="210"/>
        <v>0</v>
      </c>
      <c r="SBZ174" s="132">
        <f t="shared" si="210"/>
        <v>0</v>
      </c>
      <c r="SCA174" s="132">
        <f t="shared" si="210"/>
        <v>0</v>
      </c>
      <c r="SCB174" s="132">
        <f t="shared" si="210"/>
        <v>0</v>
      </c>
      <c r="SCC174" s="132">
        <f t="shared" si="210"/>
        <v>0</v>
      </c>
      <c r="SCD174" s="132">
        <f t="shared" si="210"/>
        <v>0</v>
      </c>
      <c r="SCE174" s="132">
        <f t="shared" si="210"/>
        <v>0</v>
      </c>
      <c r="SCF174" s="132">
        <f t="shared" si="210"/>
        <v>0</v>
      </c>
      <c r="SCG174" s="132">
        <f t="shared" si="210"/>
        <v>0</v>
      </c>
      <c r="SCH174" s="132">
        <f t="shared" si="210"/>
        <v>0</v>
      </c>
      <c r="SCI174" s="132">
        <f t="shared" si="210"/>
        <v>0</v>
      </c>
      <c r="SCJ174" s="132">
        <f t="shared" si="210"/>
        <v>0</v>
      </c>
      <c r="SCK174" s="132">
        <f t="shared" si="210"/>
        <v>0</v>
      </c>
      <c r="SCL174" s="132">
        <f t="shared" si="210"/>
        <v>0</v>
      </c>
      <c r="SCM174" s="132">
        <f t="shared" si="210"/>
        <v>0</v>
      </c>
      <c r="SCN174" s="132">
        <f t="shared" si="210"/>
        <v>0</v>
      </c>
      <c r="SCO174" s="132">
        <f t="shared" si="210"/>
        <v>0</v>
      </c>
      <c r="SCP174" s="132">
        <f t="shared" si="210"/>
        <v>0</v>
      </c>
      <c r="SCQ174" s="132">
        <f t="shared" si="210"/>
        <v>0</v>
      </c>
      <c r="SCR174" s="132">
        <f t="shared" si="210"/>
        <v>0</v>
      </c>
      <c r="SCS174" s="132">
        <f t="shared" si="210"/>
        <v>0</v>
      </c>
      <c r="SCT174" s="132">
        <f t="shared" si="210"/>
        <v>0</v>
      </c>
      <c r="SCU174" s="132">
        <f t="shared" si="210"/>
        <v>0</v>
      </c>
      <c r="SCV174" s="132">
        <f t="shared" si="210"/>
        <v>0</v>
      </c>
      <c r="SCW174" s="132">
        <f t="shared" si="210"/>
        <v>0</v>
      </c>
      <c r="SCX174" s="132">
        <f t="shared" si="210"/>
        <v>0</v>
      </c>
      <c r="SCY174" s="132">
        <f t="shared" si="210"/>
        <v>0</v>
      </c>
      <c r="SCZ174" s="132">
        <f t="shared" si="210"/>
        <v>0</v>
      </c>
      <c r="SDA174" s="132">
        <f t="shared" si="210"/>
        <v>0</v>
      </c>
      <c r="SDB174" s="132">
        <f t="shared" si="210"/>
        <v>0</v>
      </c>
      <c r="SDC174" s="132">
        <f t="shared" si="210"/>
        <v>0</v>
      </c>
      <c r="SDD174" s="132">
        <f t="shared" si="210"/>
        <v>0</v>
      </c>
      <c r="SDE174" s="132">
        <f t="shared" si="210"/>
        <v>0</v>
      </c>
      <c r="SDF174" s="132">
        <f t="shared" ref="SDF174:SFQ174" si="211">SUBTOTAL(9,SDF64:SDF65)</f>
        <v>0</v>
      </c>
      <c r="SDG174" s="132">
        <f t="shared" si="211"/>
        <v>0</v>
      </c>
      <c r="SDH174" s="132">
        <f t="shared" si="211"/>
        <v>0</v>
      </c>
      <c r="SDI174" s="132">
        <f t="shared" si="211"/>
        <v>0</v>
      </c>
      <c r="SDJ174" s="132">
        <f t="shared" si="211"/>
        <v>0</v>
      </c>
      <c r="SDK174" s="132">
        <f t="shared" si="211"/>
        <v>0</v>
      </c>
      <c r="SDL174" s="132">
        <f t="shared" si="211"/>
        <v>0</v>
      </c>
      <c r="SDM174" s="132">
        <f t="shared" si="211"/>
        <v>0</v>
      </c>
      <c r="SDN174" s="132">
        <f t="shared" si="211"/>
        <v>0</v>
      </c>
      <c r="SDO174" s="132">
        <f t="shared" si="211"/>
        <v>0</v>
      </c>
      <c r="SDP174" s="132">
        <f t="shared" si="211"/>
        <v>0</v>
      </c>
      <c r="SDQ174" s="132">
        <f t="shared" si="211"/>
        <v>0</v>
      </c>
      <c r="SDR174" s="132">
        <f t="shared" si="211"/>
        <v>0</v>
      </c>
      <c r="SDS174" s="132">
        <f t="shared" si="211"/>
        <v>0</v>
      </c>
      <c r="SDT174" s="132">
        <f t="shared" si="211"/>
        <v>0</v>
      </c>
      <c r="SDU174" s="132">
        <f t="shared" si="211"/>
        <v>0</v>
      </c>
      <c r="SDV174" s="132">
        <f t="shared" si="211"/>
        <v>0</v>
      </c>
      <c r="SDW174" s="132">
        <f t="shared" si="211"/>
        <v>0</v>
      </c>
      <c r="SDX174" s="132">
        <f t="shared" si="211"/>
        <v>0</v>
      </c>
      <c r="SDY174" s="132">
        <f t="shared" si="211"/>
        <v>0</v>
      </c>
      <c r="SDZ174" s="132">
        <f t="shared" si="211"/>
        <v>0</v>
      </c>
      <c r="SEA174" s="132">
        <f t="shared" si="211"/>
        <v>0</v>
      </c>
      <c r="SEB174" s="132">
        <f t="shared" si="211"/>
        <v>0</v>
      </c>
      <c r="SEC174" s="132">
        <f t="shared" si="211"/>
        <v>0</v>
      </c>
      <c r="SED174" s="132">
        <f t="shared" si="211"/>
        <v>0</v>
      </c>
      <c r="SEE174" s="132">
        <f t="shared" si="211"/>
        <v>0</v>
      </c>
      <c r="SEF174" s="132">
        <f t="shared" si="211"/>
        <v>0</v>
      </c>
      <c r="SEG174" s="132">
        <f t="shared" si="211"/>
        <v>0</v>
      </c>
      <c r="SEH174" s="132">
        <f t="shared" si="211"/>
        <v>0</v>
      </c>
      <c r="SEI174" s="132">
        <f t="shared" si="211"/>
        <v>0</v>
      </c>
      <c r="SEJ174" s="132">
        <f t="shared" si="211"/>
        <v>0</v>
      </c>
      <c r="SEK174" s="132">
        <f t="shared" si="211"/>
        <v>0</v>
      </c>
      <c r="SEL174" s="132">
        <f t="shared" si="211"/>
        <v>0</v>
      </c>
      <c r="SEM174" s="132">
        <f t="shared" si="211"/>
        <v>0</v>
      </c>
      <c r="SEN174" s="132">
        <f t="shared" si="211"/>
        <v>0</v>
      </c>
      <c r="SEO174" s="132">
        <f t="shared" si="211"/>
        <v>0</v>
      </c>
      <c r="SEP174" s="132">
        <f t="shared" si="211"/>
        <v>0</v>
      </c>
      <c r="SEQ174" s="132">
        <f t="shared" si="211"/>
        <v>0</v>
      </c>
      <c r="SER174" s="132">
        <f t="shared" si="211"/>
        <v>0</v>
      </c>
      <c r="SES174" s="132">
        <f t="shared" si="211"/>
        <v>0</v>
      </c>
      <c r="SET174" s="132">
        <f t="shared" si="211"/>
        <v>0</v>
      </c>
      <c r="SEU174" s="132">
        <f t="shared" si="211"/>
        <v>0</v>
      </c>
      <c r="SEV174" s="132">
        <f t="shared" si="211"/>
        <v>0</v>
      </c>
      <c r="SEW174" s="132">
        <f t="shared" si="211"/>
        <v>0</v>
      </c>
      <c r="SEX174" s="132">
        <f t="shared" si="211"/>
        <v>0</v>
      </c>
      <c r="SEY174" s="132">
        <f t="shared" si="211"/>
        <v>0</v>
      </c>
      <c r="SEZ174" s="132">
        <f t="shared" si="211"/>
        <v>0</v>
      </c>
      <c r="SFA174" s="132">
        <f t="shared" si="211"/>
        <v>0</v>
      </c>
      <c r="SFB174" s="132">
        <f t="shared" si="211"/>
        <v>0</v>
      </c>
      <c r="SFC174" s="132">
        <f t="shared" si="211"/>
        <v>0</v>
      </c>
      <c r="SFD174" s="132">
        <f t="shared" si="211"/>
        <v>0</v>
      </c>
      <c r="SFE174" s="132">
        <f t="shared" si="211"/>
        <v>0</v>
      </c>
      <c r="SFF174" s="132">
        <f t="shared" si="211"/>
        <v>0</v>
      </c>
      <c r="SFG174" s="132">
        <f t="shared" si="211"/>
        <v>0</v>
      </c>
      <c r="SFH174" s="132">
        <f t="shared" si="211"/>
        <v>0</v>
      </c>
      <c r="SFI174" s="132">
        <f t="shared" si="211"/>
        <v>0</v>
      </c>
      <c r="SFJ174" s="132">
        <f t="shared" si="211"/>
        <v>0</v>
      </c>
      <c r="SFK174" s="132">
        <f t="shared" si="211"/>
        <v>0</v>
      </c>
      <c r="SFL174" s="132">
        <f t="shared" si="211"/>
        <v>0</v>
      </c>
      <c r="SFM174" s="132">
        <f t="shared" si="211"/>
        <v>0</v>
      </c>
      <c r="SFN174" s="132">
        <f t="shared" si="211"/>
        <v>0</v>
      </c>
      <c r="SFO174" s="132">
        <f t="shared" si="211"/>
        <v>0</v>
      </c>
      <c r="SFP174" s="132">
        <f t="shared" si="211"/>
        <v>0</v>
      </c>
      <c r="SFQ174" s="132">
        <f t="shared" si="211"/>
        <v>0</v>
      </c>
      <c r="SFR174" s="132">
        <f t="shared" ref="SFR174:SIC174" si="212">SUBTOTAL(9,SFR64:SFR65)</f>
        <v>0</v>
      </c>
      <c r="SFS174" s="132">
        <f t="shared" si="212"/>
        <v>0</v>
      </c>
      <c r="SFT174" s="132">
        <f t="shared" si="212"/>
        <v>0</v>
      </c>
      <c r="SFU174" s="132">
        <f t="shared" si="212"/>
        <v>0</v>
      </c>
      <c r="SFV174" s="132">
        <f t="shared" si="212"/>
        <v>0</v>
      </c>
      <c r="SFW174" s="132">
        <f t="shared" si="212"/>
        <v>0</v>
      </c>
      <c r="SFX174" s="132">
        <f t="shared" si="212"/>
        <v>0</v>
      </c>
      <c r="SFY174" s="132">
        <f t="shared" si="212"/>
        <v>0</v>
      </c>
      <c r="SFZ174" s="132">
        <f t="shared" si="212"/>
        <v>0</v>
      </c>
      <c r="SGA174" s="132">
        <f t="shared" si="212"/>
        <v>0</v>
      </c>
      <c r="SGB174" s="132">
        <f t="shared" si="212"/>
        <v>0</v>
      </c>
      <c r="SGC174" s="132">
        <f t="shared" si="212"/>
        <v>0</v>
      </c>
      <c r="SGD174" s="132">
        <f t="shared" si="212"/>
        <v>0</v>
      </c>
      <c r="SGE174" s="132">
        <f t="shared" si="212"/>
        <v>0</v>
      </c>
      <c r="SGF174" s="132">
        <f t="shared" si="212"/>
        <v>0</v>
      </c>
      <c r="SGG174" s="132">
        <f t="shared" si="212"/>
        <v>0</v>
      </c>
      <c r="SGH174" s="132">
        <f t="shared" si="212"/>
        <v>0</v>
      </c>
      <c r="SGI174" s="132">
        <f t="shared" si="212"/>
        <v>0</v>
      </c>
      <c r="SGJ174" s="132">
        <f t="shared" si="212"/>
        <v>0</v>
      </c>
      <c r="SGK174" s="132">
        <f t="shared" si="212"/>
        <v>0</v>
      </c>
      <c r="SGL174" s="132">
        <f t="shared" si="212"/>
        <v>0</v>
      </c>
      <c r="SGM174" s="132">
        <f t="shared" si="212"/>
        <v>0</v>
      </c>
      <c r="SGN174" s="132">
        <f t="shared" si="212"/>
        <v>0</v>
      </c>
      <c r="SGO174" s="132">
        <f t="shared" si="212"/>
        <v>0</v>
      </c>
      <c r="SGP174" s="132">
        <f t="shared" si="212"/>
        <v>0</v>
      </c>
      <c r="SGQ174" s="132">
        <f t="shared" si="212"/>
        <v>0</v>
      </c>
      <c r="SGR174" s="132">
        <f t="shared" si="212"/>
        <v>0</v>
      </c>
      <c r="SGS174" s="132">
        <f t="shared" si="212"/>
        <v>0</v>
      </c>
      <c r="SGT174" s="132">
        <f t="shared" si="212"/>
        <v>0</v>
      </c>
      <c r="SGU174" s="132">
        <f t="shared" si="212"/>
        <v>0</v>
      </c>
      <c r="SGV174" s="132">
        <f t="shared" si="212"/>
        <v>0</v>
      </c>
      <c r="SGW174" s="132">
        <f t="shared" si="212"/>
        <v>0</v>
      </c>
      <c r="SGX174" s="132">
        <f t="shared" si="212"/>
        <v>0</v>
      </c>
      <c r="SGY174" s="132">
        <f t="shared" si="212"/>
        <v>0</v>
      </c>
      <c r="SGZ174" s="132">
        <f t="shared" si="212"/>
        <v>0</v>
      </c>
      <c r="SHA174" s="132">
        <f t="shared" si="212"/>
        <v>0</v>
      </c>
      <c r="SHB174" s="132">
        <f t="shared" si="212"/>
        <v>0</v>
      </c>
      <c r="SHC174" s="132">
        <f t="shared" si="212"/>
        <v>0</v>
      </c>
      <c r="SHD174" s="132">
        <f t="shared" si="212"/>
        <v>0</v>
      </c>
      <c r="SHE174" s="132">
        <f t="shared" si="212"/>
        <v>0</v>
      </c>
      <c r="SHF174" s="132">
        <f t="shared" si="212"/>
        <v>0</v>
      </c>
      <c r="SHG174" s="132">
        <f t="shared" si="212"/>
        <v>0</v>
      </c>
      <c r="SHH174" s="132">
        <f t="shared" si="212"/>
        <v>0</v>
      </c>
      <c r="SHI174" s="132">
        <f t="shared" si="212"/>
        <v>0</v>
      </c>
      <c r="SHJ174" s="132">
        <f t="shared" si="212"/>
        <v>0</v>
      </c>
      <c r="SHK174" s="132">
        <f t="shared" si="212"/>
        <v>0</v>
      </c>
      <c r="SHL174" s="132">
        <f t="shared" si="212"/>
        <v>0</v>
      </c>
      <c r="SHM174" s="132">
        <f t="shared" si="212"/>
        <v>0</v>
      </c>
      <c r="SHN174" s="132">
        <f t="shared" si="212"/>
        <v>0</v>
      </c>
      <c r="SHO174" s="132">
        <f t="shared" si="212"/>
        <v>0</v>
      </c>
      <c r="SHP174" s="132">
        <f t="shared" si="212"/>
        <v>0</v>
      </c>
      <c r="SHQ174" s="132">
        <f t="shared" si="212"/>
        <v>0</v>
      </c>
      <c r="SHR174" s="132">
        <f t="shared" si="212"/>
        <v>0</v>
      </c>
      <c r="SHS174" s="132">
        <f t="shared" si="212"/>
        <v>0</v>
      </c>
      <c r="SHT174" s="132">
        <f t="shared" si="212"/>
        <v>0</v>
      </c>
      <c r="SHU174" s="132">
        <f t="shared" si="212"/>
        <v>0</v>
      </c>
      <c r="SHV174" s="132">
        <f t="shared" si="212"/>
        <v>0</v>
      </c>
      <c r="SHW174" s="132">
        <f t="shared" si="212"/>
        <v>0</v>
      </c>
      <c r="SHX174" s="132">
        <f t="shared" si="212"/>
        <v>0</v>
      </c>
      <c r="SHY174" s="132">
        <f t="shared" si="212"/>
        <v>0</v>
      </c>
      <c r="SHZ174" s="132">
        <f t="shared" si="212"/>
        <v>0</v>
      </c>
      <c r="SIA174" s="132">
        <f t="shared" si="212"/>
        <v>0</v>
      </c>
      <c r="SIB174" s="132">
        <f t="shared" si="212"/>
        <v>0</v>
      </c>
      <c r="SIC174" s="132">
        <f t="shared" si="212"/>
        <v>0</v>
      </c>
      <c r="SID174" s="132">
        <f t="shared" ref="SID174:SKO174" si="213">SUBTOTAL(9,SID64:SID65)</f>
        <v>0</v>
      </c>
      <c r="SIE174" s="132">
        <f t="shared" si="213"/>
        <v>0</v>
      </c>
      <c r="SIF174" s="132">
        <f t="shared" si="213"/>
        <v>0</v>
      </c>
      <c r="SIG174" s="132">
        <f t="shared" si="213"/>
        <v>0</v>
      </c>
      <c r="SIH174" s="132">
        <f t="shared" si="213"/>
        <v>0</v>
      </c>
      <c r="SII174" s="132">
        <f t="shared" si="213"/>
        <v>0</v>
      </c>
      <c r="SIJ174" s="132">
        <f t="shared" si="213"/>
        <v>0</v>
      </c>
      <c r="SIK174" s="132">
        <f t="shared" si="213"/>
        <v>0</v>
      </c>
      <c r="SIL174" s="132">
        <f t="shared" si="213"/>
        <v>0</v>
      </c>
      <c r="SIM174" s="132">
        <f t="shared" si="213"/>
        <v>0</v>
      </c>
      <c r="SIN174" s="132">
        <f t="shared" si="213"/>
        <v>0</v>
      </c>
      <c r="SIO174" s="132">
        <f t="shared" si="213"/>
        <v>0</v>
      </c>
      <c r="SIP174" s="132">
        <f t="shared" si="213"/>
        <v>0</v>
      </c>
      <c r="SIQ174" s="132">
        <f t="shared" si="213"/>
        <v>0</v>
      </c>
      <c r="SIR174" s="132">
        <f t="shared" si="213"/>
        <v>0</v>
      </c>
      <c r="SIS174" s="132">
        <f t="shared" si="213"/>
        <v>0</v>
      </c>
      <c r="SIT174" s="132">
        <f t="shared" si="213"/>
        <v>0</v>
      </c>
      <c r="SIU174" s="132">
        <f t="shared" si="213"/>
        <v>0</v>
      </c>
      <c r="SIV174" s="132">
        <f t="shared" si="213"/>
        <v>0</v>
      </c>
      <c r="SIW174" s="132">
        <f t="shared" si="213"/>
        <v>0</v>
      </c>
      <c r="SIX174" s="132">
        <f t="shared" si="213"/>
        <v>0</v>
      </c>
      <c r="SIY174" s="132">
        <f t="shared" si="213"/>
        <v>0</v>
      </c>
      <c r="SIZ174" s="132">
        <f t="shared" si="213"/>
        <v>0</v>
      </c>
      <c r="SJA174" s="132">
        <f t="shared" si="213"/>
        <v>0</v>
      </c>
      <c r="SJB174" s="132">
        <f t="shared" si="213"/>
        <v>0</v>
      </c>
      <c r="SJC174" s="132">
        <f t="shared" si="213"/>
        <v>0</v>
      </c>
      <c r="SJD174" s="132">
        <f t="shared" si="213"/>
        <v>0</v>
      </c>
      <c r="SJE174" s="132">
        <f t="shared" si="213"/>
        <v>0</v>
      </c>
      <c r="SJF174" s="132">
        <f t="shared" si="213"/>
        <v>0</v>
      </c>
      <c r="SJG174" s="132">
        <f t="shared" si="213"/>
        <v>0</v>
      </c>
      <c r="SJH174" s="132">
        <f t="shared" si="213"/>
        <v>0</v>
      </c>
      <c r="SJI174" s="132">
        <f t="shared" si="213"/>
        <v>0</v>
      </c>
      <c r="SJJ174" s="132">
        <f t="shared" si="213"/>
        <v>0</v>
      </c>
      <c r="SJK174" s="132">
        <f t="shared" si="213"/>
        <v>0</v>
      </c>
      <c r="SJL174" s="132">
        <f t="shared" si="213"/>
        <v>0</v>
      </c>
      <c r="SJM174" s="132">
        <f t="shared" si="213"/>
        <v>0</v>
      </c>
      <c r="SJN174" s="132">
        <f t="shared" si="213"/>
        <v>0</v>
      </c>
      <c r="SJO174" s="132">
        <f t="shared" si="213"/>
        <v>0</v>
      </c>
      <c r="SJP174" s="132">
        <f t="shared" si="213"/>
        <v>0</v>
      </c>
      <c r="SJQ174" s="132">
        <f t="shared" si="213"/>
        <v>0</v>
      </c>
      <c r="SJR174" s="132">
        <f t="shared" si="213"/>
        <v>0</v>
      </c>
      <c r="SJS174" s="132">
        <f t="shared" si="213"/>
        <v>0</v>
      </c>
      <c r="SJT174" s="132">
        <f t="shared" si="213"/>
        <v>0</v>
      </c>
      <c r="SJU174" s="132">
        <f t="shared" si="213"/>
        <v>0</v>
      </c>
      <c r="SJV174" s="132">
        <f t="shared" si="213"/>
        <v>0</v>
      </c>
      <c r="SJW174" s="132">
        <f t="shared" si="213"/>
        <v>0</v>
      </c>
      <c r="SJX174" s="132">
        <f t="shared" si="213"/>
        <v>0</v>
      </c>
      <c r="SJY174" s="132">
        <f t="shared" si="213"/>
        <v>0</v>
      </c>
      <c r="SJZ174" s="132">
        <f t="shared" si="213"/>
        <v>0</v>
      </c>
      <c r="SKA174" s="132">
        <f t="shared" si="213"/>
        <v>0</v>
      </c>
      <c r="SKB174" s="132">
        <f t="shared" si="213"/>
        <v>0</v>
      </c>
      <c r="SKC174" s="132">
        <f t="shared" si="213"/>
        <v>0</v>
      </c>
      <c r="SKD174" s="132">
        <f t="shared" si="213"/>
        <v>0</v>
      </c>
      <c r="SKE174" s="132">
        <f t="shared" si="213"/>
        <v>0</v>
      </c>
      <c r="SKF174" s="132">
        <f t="shared" si="213"/>
        <v>0</v>
      </c>
      <c r="SKG174" s="132">
        <f t="shared" si="213"/>
        <v>0</v>
      </c>
      <c r="SKH174" s="132">
        <f t="shared" si="213"/>
        <v>0</v>
      </c>
      <c r="SKI174" s="132">
        <f t="shared" si="213"/>
        <v>0</v>
      </c>
      <c r="SKJ174" s="132">
        <f t="shared" si="213"/>
        <v>0</v>
      </c>
      <c r="SKK174" s="132">
        <f t="shared" si="213"/>
        <v>0</v>
      </c>
      <c r="SKL174" s="132">
        <f t="shared" si="213"/>
        <v>0</v>
      </c>
      <c r="SKM174" s="132">
        <f t="shared" si="213"/>
        <v>0</v>
      </c>
      <c r="SKN174" s="132">
        <f t="shared" si="213"/>
        <v>0</v>
      </c>
      <c r="SKO174" s="132">
        <f t="shared" si="213"/>
        <v>0</v>
      </c>
      <c r="SKP174" s="132">
        <f t="shared" ref="SKP174:SNA174" si="214">SUBTOTAL(9,SKP64:SKP65)</f>
        <v>0</v>
      </c>
      <c r="SKQ174" s="132">
        <f t="shared" si="214"/>
        <v>0</v>
      </c>
      <c r="SKR174" s="132">
        <f t="shared" si="214"/>
        <v>0</v>
      </c>
      <c r="SKS174" s="132">
        <f t="shared" si="214"/>
        <v>0</v>
      </c>
      <c r="SKT174" s="132">
        <f t="shared" si="214"/>
        <v>0</v>
      </c>
      <c r="SKU174" s="132">
        <f t="shared" si="214"/>
        <v>0</v>
      </c>
      <c r="SKV174" s="132">
        <f t="shared" si="214"/>
        <v>0</v>
      </c>
      <c r="SKW174" s="132">
        <f t="shared" si="214"/>
        <v>0</v>
      </c>
      <c r="SKX174" s="132">
        <f t="shared" si="214"/>
        <v>0</v>
      </c>
      <c r="SKY174" s="132">
        <f t="shared" si="214"/>
        <v>0</v>
      </c>
      <c r="SKZ174" s="132">
        <f t="shared" si="214"/>
        <v>0</v>
      </c>
      <c r="SLA174" s="132">
        <f t="shared" si="214"/>
        <v>0</v>
      </c>
      <c r="SLB174" s="132">
        <f t="shared" si="214"/>
        <v>0</v>
      </c>
      <c r="SLC174" s="132">
        <f t="shared" si="214"/>
        <v>0</v>
      </c>
      <c r="SLD174" s="132">
        <f t="shared" si="214"/>
        <v>0</v>
      </c>
      <c r="SLE174" s="132">
        <f t="shared" si="214"/>
        <v>0</v>
      </c>
      <c r="SLF174" s="132">
        <f t="shared" si="214"/>
        <v>0</v>
      </c>
      <c r="SLG174" s="132">
        <f t="shared" si="214"/>
        <v>0</v>
      </c>
      <c r="SLH174" s="132">
        <f t="shared" si="214"/>
        <v>0</v>
      </c>
      <c r="SLI174" s="132">
        <f t="shared" si="214"/>
        <v>0</v>
      </c>
      <c r="SLJ174" s="132">
        <f t="shared" si="214"/>
        <v>0</v>
      </c>
      <c r="SLK174" s="132">
        <f t="shared" si="214"/>
        <v>0</v>
      </c>
      <c r="SLL174" s="132">
        <f t="shared" si="214"/>
        <v>0</v>
      </c>
      <c r="SLM174" s="132">
        <f t="shared" si="214"/>
        <v>0</v>
      </c>
      <c r="SLN174" s="132">
        <f t="shared" si="214"/>
        <v>0</v>
      </c>
      <c r="SLO174" s="132">
        <f t="shared" si="214"/>
        <v>0</v>
      </c>
      <c r="SLP174" s="132">
        <f t="shared" si="214"/>
        <v>0</v>
      </c>
      <c r="SLQ174" s="132">
        <f t="shared" si="214"/>
        <v>0</v>
      </c>
      <c r="SLR174" s="132">
        <f t="shared" si="214"/>
        <v>0</v>
      </c>
      <c r="SLS174" s="132">
        <f t="shared" si="214"/>
        <v>0</v>
      </c>
      <c r="SLT174" s="132">
        <f t="shared" si="214"/>
        <v>0</v>
      </c>
      <c r="SLU174" s="132">
        <f t="shared" si="214"/>
        <v>0</v>
      </c>
      <c r="SLV174" s="132">
        <f t="shared" si="214"/>
        <v>0</v>
      </c>
      <c r="SLW174" s="132">
        <f t="shared" si="214"/>
        <v>0</v>
      </c>
      <c r="SLX174" s="132">
        <f t="shared" si="214"/>
        <v>0</v>
      </c>
      <c r="SLY174" s="132">
        <f t="shared" si="214"/>
        <v>0</v>
      </c>
      <c r="SLZ174" s="132">
        <f t="shared" si="214"/>
        <v>0</v>
      </c>
      <c r="SMA174" s="132">
        <f t="shared" si="214"/>
        <v>0</v>
      </c>
      <c r="SMB174" s="132">
        <f t="shared" si="214"/>
        <v>0</v>
      </c>
      <c r="SMC174" s="132">
        <f t="shared" si="214"/>
        <v>0</v>
      </c>
      <c r="SMD174" s="132">
        <f t="shared" si="214"/>
        <v>0</v>
      </c>
      <c r="SME174" s="132">
        <f t="shared" si="214"/>
        <v>0</v>
      </c>
      <c r="SMF174" s="132">
        <f t="shared" si="214"/>
        <v>0</v>
      </c>
      <c r="SMG174" s="132">
        <f t="shared" si="214"/>
        <v>0</v>
      </c>
      <c r="SMH174" s="132">
        <f t="shared" si="214"/>
        <v>0</v>
      </c>
      <c r="SMI174" s="132">
        <f t="shared" si="214"/>
        <v>0</v>
      </c>
      <c r="SMJ174" s="132">
        <f t="shared" si="214"/>
        <v>0</v>
      </c>
      <c r="SMK174" s="132">
        <f t="shared" si="214"/>
        <v>0</v>
      </c>
      <c r="SML174" s="132">
        <f t="shared" si="214"/>
        <v>0</v>
      </c>
      <c r="SMM174" s="132">
        <f t="shared" si="214"/>
        <v>0</v>
      </c>
      <c r="SMN174" s="132">
        <f t="shared" si="214"/>
        <v>0</v>
      </c>
      <c r="SMO174" s="132">
        <f t="shared" si="214"/>
        <v>0</v>
      </c>
      <c r="SMP174" s="132">
        <f t="shared" si="214"/>
        <v>0</v>
      </c>
      <c r="SMQ174" s="132">
        <f t="shared" si="214"/>
        <v>0</v>
      </c>
      <c r="SMR174" s="132">
        <f t="shared" si="214"/>
        <v>0</v>
      </c>
      <c r="SMS174" s="132">
        <f t="shared" si="214"/>
        <v>0</v>
      </c>
      <c r="SMT174" s="132">
        <f t="shared" si="214"/>
        <v>0</v>
      </c>
      <c r="SMU174" s="132">
        <f t="shared" si="214"/>
        <v>0</v>
      </c>
      <c r="SMV174" s="132">
        <f t="shared" si="214"/>
        <v>0</v>
      </c>
      <c r="SMW174" s="132">
        <f t="shared" si="214"/>
        <v>0</v>
      </c>
      <c r="SMX174" s="132">
        <f t="shared" si="214"/>
        <v>0</v>
      </c>
      <c r="SMY174" s="132">
        <f t="shared" si="214"/>
        <v>0</v>
      </c>
      <c r="SMZ174" s="132">
        <f t="shared" si="214"/>
        <v>0</v>
      </c>
      <c r="SNA174" s="132">
        <f t="shared" si="214"/>
        <v>0</v>
      </c>
      <c r="SNB174" s="132">
        <f t="shared" ref="SNB174:SPM174" si="215">SUBTOTAL(9,SNB64:SNB65)</f>
        <v>0</v>
      </c>
      <c r="SNC174" s="132">
        <f t="shared" si="215"/>
        <v>0</v>
      </c>
      <c r="SND174" s="132">
        <f t="shared" si="215"/>
        <v>0</v>
      </c>
      <c r="SNE174" s="132">
        <f t="shared" si="215"/>
        <v>0</v>
      </c>
      <c r="SNF174" s="132">
        <f t="shared" si="215"/>
        <v>0</v>
      </c>
      <c r="SNG174" s="132">
        <f t="shared" si="215"/>
        <v>0</v>
      </c>
      <c r="SNH174" s="132">
        <f t="shared" si="215"/>
        <v>0</v>
      </c>
      <c r="SNI174" s="132">
        <f t="shared" si="215"/>
        <v>0</v>
      </c>
      <c r="SNJ174" s="132">
        <f t="shared" si="215"/>
        <v>0</v>
      </c>
      <c r="SNK174" s="132">
        <f t="shared" si="215"/>
        <v>0</v>
      </c>
      <c r="SNL174" s="132">
        <f t="shared" si="215"/>
        <v>0</v>
      </c>
      <c r="SNM174" s="132">
        <f t="shared" si="215"/>
        <v>0</v>
      </c>
      <c r="SNN174" s="132">
        <f t="shared" si="215"/>
        <v>0</v>
      </c>
      <c r="SNO174" s="132">
        <f t="shared" si="215"/>
        <v>0</v>
      </c>
      <c r="SNP174" s="132">
        <f t="shared" si="215"/>
        <v>0</v>
      </c>
      <c r="SNQ174" s="132">
        <f t="shared" si="215"/>
        <v>0</v>
      </c>
      <c r="SNR174" s="132">
        <f t="shared" si="215"/>
        <v>0</v>
      </c>
      <c r="SNS174" s="132">
        <f t="shared" si="215"/>
        <v>0</v>
      </c>
      <c r="SNT174" s="132">
        <f t="shared" si="215"/>
        <v>0</v>
      </c>
      <c r="SNU174" s="132">
        <f t="shared" si="215"/>
        <v>0</v>
      </c>
      <c r="SNV174" s="132">
        <f t="shared" si="215"/>
        <v>0</v>
      </c>
      <c r="SNW174" s="132">
        <f t="shared" si="215"/>
        <v>0</v>
      </c>
      <c r="SNX174" s="132">
        <f t="shared" si="215"/>
        <v>0</v>
      </c>
      <c r="SNY174" s="132">
        <f t="shared" si="215"/>
        <v>0</v>
      </c>
      <c r="SNZ174" s="132">
        <f t="shared" si="215"/>
        <v>0</v>
      </c>
      <c r="SOA174" s="132">
        <f t="shared" si="215"/>
        <v>0</v>
      </c>
      <c r="SOB174" s="132">
        <f t="shared" si="215"/>
        <v>0</v>
      </c>
      <c r="SOC174" s="132">
        <f t="shared" si="215"/>
        <v>0</v>
      </c>
      <c r="SOD174" s="132">
        <f t="shared" si="215"/>
        <v>0</v>
      </c>
      <c r="SOE174" s="132">
        <f t="shared" si="215"/>
        <v>0</v>
      </c>
      <c r="SOF174" s="132">
        <f t="shared" si="215"/>
        <v>0</v>
      </c>
      <c r="SOG174" s="132">
        <f t="shared" si="215"/>
        <v>0</v>
      </c>
      <c r="SOH174" s="132">
        <f t="shared" si="215"/>
        <v>0</v>
      </c>
      <c r="SOI174" s="132">
        <f t="shared" si="215"/>
        <v>0</v>
      </c>
      <c r="SOJ174" s="132">
        <f t="shared" si="215"/>
        <v>0</v>
      </c>
      <c r="SOK174" s="132">
        <f t="shared" si="215"/>
        <v>0</v>
      </c>
      <c r="SOL174" s="132">
        <f t="shared" si="215"/>
        <v>0</v>
      </c>
      <c r="SOM174" s="132">
        <f t="shared" si="215"/>
        <v>0</v>
      </c>
      <c r="SON174" s="132">
        <f t="shared" si="215"/>
        <v>0</v>
      </c>
      <c r="SOO174" s="132">
        <f t="shared" si="215"/>
        <v>0</v>
      </c>
      <c r="SOP174" s="132">
        <f t="shared" si="215"/>
        <v>0</v>
      </c>
      <c r="SOQ174" s="132">
        <f t="shared" si="215"/>
        <v>0</v>
      </c>
      <c r="SOR174" s="132">
        <f t="shared" si="215"/>
        <v>0</v>
      </c>
      <c r="SOS174" s="132">
        <f t="shared" si="215"/>
        <v>0</v>
      </c>
      <c r="SOT174" s="132">
        <f t="shared" si="215"/>
        <v>0</v>
      </c>
      <c r="SOU174" s="132">
        <f t="shared" si="215"/>
        <v>0</v>
      </c>
      <c r="SOV174" s="132">
        <f t="shared" si="215"/>
        <v>0</v>
      </c>
      <c r="SOW174" s="132">
        <f t="shared" si="215"/>
        <v>0</v>
      </c>
      <c r="SOX174" s="132">
        <f t="shared" si="215"/>
        <v>0</v>
      </c>
      <c r="SOY174" s="132">
        <f t="shared" si="215"/>
        <v>0</v>
      </c>
      <c r="SOZ174" s="132">
        <f t="shared" si="215"/>
        <v>0</v>
      </c>
      <c r="SPA174" s="132">
        <f t="shared" si="215"/>
        <v>0</v>
      </c>
      <c r="SPB174" s="132">
        <f t="shared" si="215"/>
        <v>0</v>
      </c>
      <c r="SPC174" s="132">
        <f t="shared" si="215"/>
        <v>0</v>
      </c>
      <c r="SPD174" s="132">
        <f t="shared" si="215"/>
        <v>0</v>
      </c>
      <c r="SPE174" s="132">
        <f t="shared" si="215"/>
        <v>0</v>
      </c>
      <c r="SPF174" s="132">
        <f t="shared" si="215"/>
        <v>0</v>
      </c>
      <c r="SPG174" s="132">
        <f t="shared" si="215"/>
        <v>0</v>
      </c>
      <c r="SPH174" s="132">
        <f t="shared" si="215"/>
        <v>0</v>
      </c>
      <c r="SPI174" s="132">
        <f t="shared" si="215"/>
        <v>0</v>
      </c>
      <c r="SPJ174" s="132">
        <f t="shared" si="215"/>
        <v>0</v>
      </c>
      <c r="SPK174" s="132">
        <f t="shared" si="215"/>
        <v>0</v>
      </c>
      <c r="SPL174" s="132">
        <f t="shared" si="215"/>
        <v>0</v>
      </c>
      <c r="SPM174" s="132">
        <f t="shared" si="215"/>
        <v>0</v>
      </c>
      <c r="SPN174" s="132">
        <f t="shared" ref="SPN174:SRY174" si="216">SUBTOTAL(9,SPN64:SPN65)</f>
        <v>0</v>
      </c>
      <c r="SPO174" s="132">
        <f t="shared" si="216"/>
        <v>0</v>
      </c>
      <c r="SPP174" s="132">
        <f t="shared" si="216"/>
        <v>0</v>
      </c>
      <c r="SPQ174" s="132">
        <f t="shared" si="216"/>
        <v>0</v>
      </c>
      <c r="SPR174" s="132">
        <f t="shared" si="216"/>
        <v>0</v>
      </c>
      <c r="SPS174" s="132">
        <f t="shared" si="216"/>
        <v>0</v>
      </c>
      <c r="SPT174" s="132">
        <f t="shared" si="216"/>
        <v>0</v>
      </c>
      <c r="SPU174" s="132">
        <f t="shared" si="216"/>
        <v>0</v>
      </c>
      <c r="SPV174" s="132">
        <f t="shared" si="216"/>
        <v>0</v>
      </c>
      <c r="SPW174" s="132">
        <f t="shared" si="216"/>
        <v>0</v>
      </c>
      <c r="SPX174" s="132">
        <f t="shared" si="216"/>
        <v>0</v>
      </c>
      <c r="SPY174" s="132">
        <f t="shared" si="216"/>
        <v>0</v>
      </c>
      <c r="SPZ174" s="132">
        <f t="shared" si="216"/>
        <v>0</v>
      </c>
      <c r="SQA174" s="132">
        <f t="shared" si="216"/>
        <v>0</v>
      </c>
      <c r="SQB174" s="132">
        <f t="shared" si="216"/>
        <v>0</v>
      </c>
      <c r="SQC174" s="132">
        <f t="shared" si="216"/>
        <v>0</v>
      </c>
      <c r="SQD174" s="132">
        <f t="shared" si="216"/>
        <v>0</v>
      </c>
      <c r="SQE174" s="132">
        <f t="shared" si="216"/>
        <v>0</v>
      </c>
      <c r="SQF174" s="132">
        <f t="shared" si="216"/>
        <v>0</v>
      </c>
      <c r="SQG174" s="132">
        <f t="shared" si="216"/>
        <v>0</v>
      </c>
      <c r="SQH174" s="132">
        <f t="shared" si="216"/>
        <v>0</v>
      </c>
      <c r="SQI174" s="132">
        <f t="shared" si="216"/>
        <v>0</v>
      </c>
      <c r="SQJ174" s="132">
        <f t="shared" si="216"/>
        <v>0</v>
      </c>
      <c r="SQK174" s="132">
        <f t="shared" si="216"/>
        <v>0</v>
      </c>
      <c r="SQL174" s="132">
        <f t="shared" si="216"/>
        <v>0</v>
      </c>
      <c r="SQM174" s="132">
        <f t="shared" si="216"/>
        <v>0</v>
      </c>
      <c r="SQN174" s="132">
        <f t="shared" si="216"/>
        <v>0</v>
      </c>
      <c r="SQO174" s="132">
        <f t="shared" si="216"/>
        <v>0</v>
      </c>
      <c r="SQP174" s="132">
        <f t="shared" si="216"/>
        <v>0</v>
      </c>
      <c r="SQQ174" s="132">
        <f t="shared" si="216"/>
        <v>0</v>
      </c>
      <c r="SQR174" s="132">
        <f t="shared" si="216"/>
        <v>0</v>
      </c>
      <c r="SQS174" s="132">
        <f t="shared" si="216"/>
        <v>0</v>
      </c>
      <c r="SQT174" s="132">
        <f t="shared" si="216"/>
        <v>0</v>
      </c>
      <c r="SQU174" s="132">
        <f t="shared" si="216"/>
        <v>0</v>
      </c>
      <c r="SQV174" s="132">
        <f t="shared" si="216"/>
        <v>0</v>
      </c>
      <c r="SQW174" s="132">
        <f t="shared" si="216"/>
        <v>0</v>
      </c>
      <c r="SQX174" s="132">
        <f t="shared" si="216"/>
        <v>0</v>
      </c>
      <c r="SQY174" s="132">
        <f t="shared" si="216"/>
        <v>0</v>
      </c>
      <c r="SQZ174" s="132">
        <f t="shared" si="216"/>
        <v>0</v>
      </c>
      <c r="SRA174" s="132">
        <f t="shared" si="216"/>
        <v>0</v>
      </c>
      <c r="SRB174" s="132">
        <f t="shared" si="216"/>
        <v>0</v>
      </c>
      <c r="SRC174" s="132">
        <f t="shared" si="216"/>
        <v>0</v>
      </c>
      <c r="SRD174" s="132">
        <f t="shared" si="216"/>
        <v>0</v>
      </c>
      <c r="SRE174" s="132">
        <f t="shared" si="216"/>
        <v>0</v>
      </c>
      <c r="SRF174" s="132">
        <f t="shared" si="216"/>
        <v>0</v>
      </c>
      <c r="SRG174" s="132">
        <f t="shared" si="216"/>
        <v>0</v>
      </c>
      <c r="SRH174" s="132">
        <f t="shared" si="216"/>
        <v>0</v>
      </c>
      <c r="SRI174" s="132">
        <f t="shared" si="216"/>
        <v>0</v>
      </c>
      <c r="SRJ174" s="132">
        <f t="shared" si="216"/>
        <v>0</v>
      </c>
      <c r="SRK174" s="132">
        <f t="shared" si="216"/>
        <v>0</v>
      </c>
      <c r="SRL174" s="132">
        <f t="shared" si="216"/>
        <v>0</v>
      </c>
      <c r="SRM174" s="132">
        <f t="shared" si="216"/>
        <v>0</v>
      </c>
      <c r="SRN174" s="132">
        <f t="shared" si="216"/>
        <v>0</v>
      </c>
      <c r="SRO174" s="132">
        <f t="shared" si="216"/>
        <v>0</v>
      </c>
      <c r="SRP174" s="132">
        <f t="shared" si="216"/>
        <v>0</v>
      </c>
      <c r="SRQ174" s="132">
        <f t="shared" si="216"/>
        <v>0</v>
      </c>
      <c r="SRR174" s="132">
        <f t="shared" si="216"/>
        <v>0</v>
      </c>
      <c r="SRS174" s="132">
        <f t="shared" si="216"/>
        <v>0</v>
      </c>
      <c r="SRT174" s="132">
        <f t="shared" si="216"/>
        <v>0</v>
      </c>
      <c r="SRU174" s="132">
        <f t="shared" si="216"/>
        <v>0</v>
      </c>
      <c r="SRV174" s="132">
        <f t="shared" si="216"/>
        <v>0</v>
      </c>
      <c r="SRW174" s="132">
        <f t="shared" si="216"/>
        <v>0</v>
      </c>
      <c r="SRX174" s="132">
        <f t="shared" si="216"/>
        <v>0</v>
      </c>
      <c r="SRY174" s="132">
        <f t="shared" si="216"/>
        <v>0</v>
      </c>
      <c r="SRZ174" s="132">
        <f t="shared" ref="SRZ174:SUK174" si="217">SUBTOTAL(9,SRZ64:SRZ65)</f>
        <v>0</v>
      </c>
      <c r="SSA174" s="132">
        <f t="shared" si="217"/>
        <v>0</v>
      </c>
      <c r="SSB174" s="132">
        <f t="shared" si="217"/>
        <v>0</v>
      </c>
      <c r="SSC174" s="132">
        <f t="shared" si="217"/>
        <v>0</v>
      </c>
      <c r="SSD174" s="132">
        <f t="shared" si="217"/>
        <v>0</v>
      </c>
      <c r="SSE174" s="132">
        <f t="shared" si="217"/>
        <v>0</v>
      </c>
      <c r="SSF174" s="132">
        <f t="shared" si="217"/>
        <v>0</v>
      </c>
      <c r="SSG174" s="132">
        <f t="shared" si="217"/>
        <v>0</v>
      </c>
      <c r="SSH174" s="132">
        <f t="shared" si="217"/>
        <v>0</v>
      </c>
      <c r="SSI174" s="132">
        <f t="shared" si="217"/>
        <v>0</v>
      </c>
      <c r="SSJ174" s="132">
        <f t="shared" si="217"/>
        <v>0</v>
      </c>
      <c r="SSK174" s="132">
        <f t="shared" si="217"/>
        <v>0</v>
      </c>
      <c r="SSL174" s="132">
        <f t="shared" si="217"/>
        <v>0</v>
      </c>
      <c r="SSM174" s="132">
        <f t="shared" si="217"/>
        <v>0</v>
      </c>
      <c r="SSN174" s="132">
        <f t="shared" si="217"/>
        <v>0</v>
      </c>
      <c r="SSO174" s="132">
        <f t="shared" si="217"/>
        <v>0</v>
      </c>
      <c r="SSP174" s="132">
        <f t="shared" si="217"/>
        <v>0</v>
      </c>
      <c r="SSQ174" s="132">
        <f t="shared" si="217"/>
        <v>0</v>
      </c>
      <c r="SSR174" s="132">
        <f t="shared" si="217"/>
        <v>0</v>
      </c>
      <c r="SSS174" s="132">
        <f t="shared" si="217"/>
        <v>0</v>
      </c>
      <c r="SST174" s="132">
        <f t="shared" si="217"/>
        <v>0</v>
      </c>
      <c r="SSU174" s="132">
        <f t="shared" si="217"/>
        <v>0</v>
      </c>
      <c r="SSV174" s="132">
        <f t="shared" si="217"/>
        <v>0</v>
      </c>
      <c r="SSW174" s="132">
        <f t="shared" si="217"/>
        <v>0</v>
      </c>
      <c r="SSX174" s="132">
        <f t="shared" si="217"/>
        <v>0</v>
      </c>
      <c r="SSY174" s="132">
        <f t="shared" si="217"/>
        <v>0</v>
      </c>
      <c r="SSZ174" s="132">
        <f t="shared" si="217"/>
        <v>0</v>
      </c>
      <c r="STA174" s="132">
        <f t="shared" si="217"/>
        <v>0</v>
      </c>
      <c r="STB174" s="132">
        <f t="shared" si="217"/>
        <v>0</v>
      </c>
      <c r="STC174" s="132">
        <f t="shared" si="217"/>
        <v>0</v>
      </c>
      <c r="STD174" s="132">
        <f t="shared" si="217"/>
        <v>0</v>
      </c>
      <c r="STE174" s="132">
        <f t="shared" si="217"/>
        <v>0</v>
      </c>
      <c r="STF174" s="132">
        <f t="shared" si="217"/>
        <v>0</v>
      </c>
      <c r="STG174" s="132">
        <f t="shared" si="217"/>
        <v>0</v>
      </c>
      <c r="STH174" s="132">
        <f t="shared" si="217"/>
        <v>0</v>
      </c>
      <c r="STI174" s="132">
        <f t="shared" si="217"/>
        <v>0</v>
      </c>
      <c r="STJ174" s="132">
        <f t="shared" si="217"/>
        <v>0</v>
      </c>
      <c r="STK174" s="132">
        <f t="shared" si="217"/>
        <v>0</v>
      </c>
      <c r="STL174" s="132">
        <f t="shared" si="217"/>
        <v>0</v>
      </c>
      <c r="STM174" s="132">
        <f t="shared" si="217"/>
        <v>0</v>
      </c>
      <c r="STN174" s="132">
        <f t="shared" si="217"/>
        <v>0</v>
      </c>
      <c r="STO174" s="132">
        <f t="shared" si="217"/>
        <v>0</v>
      </c>
      <c r="STP174" s="132">
        <f t="shared" si="217"/>
        <v>0</v>
      </c>
      <c r="STQ174" s="132">
        <f t="shared" si="217"/>
        <v>0</v>
      </c>
      <c r="STR174" s="132">
        <f t="shared" si="217"/>
        <v>0</v>
      </c>
      <c r="STS174" s="132">
        <f t="shared" si="217"/>
        <v>0</v>
      </c>
      <c r="STT174" s="132">
        <f t="shared" si="217"/>
        <v>0</v>
      </c>
      <c r="STU174" s="132">
        <f t="shared" si="217"/>
        <v>0</v>
      </c>
      <c r="STV174" s="132">
        <f t="shared" si="217"/>
        <v>0</v>
      </c>
      <c r="STW174" s="132">
        <f t="shared" si="217"/>
        <v>0</v>
      </c>
      <c r="STX174" s="132">
        <f t="shared" si="217"/>
        <v>0</v>
      </c>
      <c r="STY174" s="132">
        <f t="shared" si="217"/>
        <v>0</v>
      </c>
      <c r="STZ174" s="132">
        <f t="shared" si="217"/>
        <v>0</v>
      </c>
      <c r="SUA174" s="132">
        <f t="shared" si="217"/>
        <v>0</v>
      </c>
      <c r="SUB174" s="132">
        <f t="shared" si="217"/>
        <v>0</v>
      </c>
      <c r="SUC174" s="132">
        <f t="shared" si="217"/>
        <v>0</v>
      </c>
      <c r="SUD174" s="132">
        <f t="shared" si="217"/>
        <v>0</v>
      </c>
      <c r="SUE174" s="132">
        <f t="shared" si="217"/>
        <v>0</v>
      </c>
      <c r="SUF174" s="132">
        <f t="shared" si="217"/>
        <v>0</v>
      </c>
      <c r="SUG174" s="132">
        <f t="shared" si="217"/>
        <v>0</v>
      </c>
      <c r="SUH174" s="132">
        <f t="shared" si="217"/>
        <v>0</v>
      </c>
      <c r="SUI174" s="132">
        <f t="shared" si="217"/>
        <v>0</v>
      </c>
      <c r="SUJ174" s="132">
        <f t="shared" si="217"/>
        <v>0</v>
      </c>
      <c r="SUK174" s="132">
        <f t="shared" si="217"/>
        <v>0</v>
      </c>
      <c r="SUL174" s="132">
        <f t="shared" ref="SUL174:SWW174" si="218">SUBTOTAL(9,SUL64:SUL65)</f>
        <v>0</v>
      </c>
      <c r="SUM174" s="132">
        <f t="shared" si="218"/>
        <v>0</v>
      </c>
      <c r="SUN174" s="132">
        <f t="shared" si="218"/>
        <v>0</v>
      </c>
      <c r="SUO174" s="132">
        <f t="shared" si="218"/>
        <v>0</v>
      </c>
      <c r="SUP174" s="132">
        <f t="shared" si="218"/>
        <v>0</v>
      </c>
      <c r="SUQ174" s="132">
        <f t="shared" si="218"/>
        <v>0</v>
      </c>
      <c r="SUR174" s="132">
        <f t="shared" si="218"/>
        <v>0</v>
      </c>
      <c r="SUS174" s="132">
        <f t="shared" si="218"/>
        <v>0</v>
      </c>
      <c r="SUT174" s="132">
        <f t="shared" si="218"/>
        <v>0</v>
      </c>
      <c r="SUU174" s="132">
        <f t="shared" si="218"/>
        <v>0</v>
      </c>
      <c r="SUV174" s="132">
        <f t="shared" si="218"/>
        <v>0</v>
      </c>
      <c r="SUW174" s="132">
        <f t="shared" si="218"/>
        <v>0</v>
      </c>
      <c r="SUX174" s="132">
        <f t="shared" si="218"/>
        <v>0</v>
      </c>
      <c r="SUY174" s="132">
        <f t="shared" si="218"/>
        <v>0</v>
      </c>
      <c r="SUZ174" s="132">
        <f t="shared" si="218"/>
        <v>0</v>
      </c>
      <c r="SVA174" s="132">
        <f t="shared" si="218"/>
        <v>0</v>
      </c>
      <c r="SVB174" s="132">
        <f t="shared" si="218"/>
        <v>0</v>
      </c>
      <c r="SVC174" s="132">
        <f t="shared" si="218"/>
        <v>0</v>
      </c>
      <c r="SVD174" s="132">
        <f t="shared" si="218"/>
        <v>0</v>
      </c>
      <c r="SVE174" s="132">
        <f t="shared" si="218"/>
        <v>0</v>
      </c>
      <c r="SVF174" s="132">
        <f t="shared" si="218"/>
        <v>0</v>
      </c>
      <c r="SVG174" s="132">
        <f t="shared" si="218"/>
        <v>0</v>
      </c>
      <c r="SVH174" s="132">
        <f t="shared" si="218"/>
        <v>0</v>
      </c>
      <c r="SVI174" s="132">
        <f t="shared" si="218"/>
        <v>0</v>
      </c>
      <c r="SVJ174" s="132">
        <f t="shared" si="218"/>
        <v>0</v>
      </c>
      <c r="SVK174" s="132">
        <f t="shared" si="218"/>
        <v>0</v>
      </c>
      <c r="SVL174" s="132">
        <f t="shared" si="218"/>
        <v>0</v>
      </c>
      <c r="SVM174" s="132">
        <f t="shared" si="218"/>
        <v>0</v>
      </c>
      <c r="SVN174" s="132">
        <f t="shared" si="218"/>
        <v>0</v>
      </c>
      <c r="SVO174" s="132">
        <f t="shared" si="218"/>
        <v>0</v>
      </c>
      <c r="SVP174" s="132">
        <f t="shared" si="218"/>
        <v>0</v>
      </c>
      <c r="SVQ174" s="132">
        <f t="shared" si="218"/>
        <v>0</v>
      </c>
      <c r="SVR174" s="132">
        <f t="shared" si="218"/>
        <v>0</v>
      </c>
      <c r="SVS174" s="132">
        <f t="shared" si="218"/>
        <v>0</v>
      </c>
      <c r="SVT174" s="132">
        <f t="shared" si="218"/>
        <v>0</v>
      </c>
      <c r="SVU174" s="132">
        <f t="shared" si="218"/>
        <v>0</v>
      </c>
      <c r="SVV174" s="132">
        <f t="shared" si="218"/>
        <v>0</v>
      </c>
      <c r="SVW174" s="132">
        <f t="shared" si="218"/>
        <v>0</v>
      </c>
      <c r="SVX174" s="132">
        <f t="shared" si="218"/>
        <v>0</v>
      </c>
      <c r="SVY174" s="132">
        <f t="shared" si="218"/>
        <v>0</v>
      </c>
      <c r="SVZ174" s="132">
        <f t="shared" si="218"/>
        <v>0</v>
      </c>
      <c r="SWA174" s="132">
        <f t="shared" si="218"/>
        <v>0</v>
      </c>
      <c r="SWB174" s="132">
        <f t="shared" si="218"/>
        <v>0</v>
      </c>
      <c r="SWC174" s="132">
        <f t="shared" si="218"/>
        <v>0</v>
      </c>
      <c r="SWD174" s="132">
        <f t="shared" si="218"/>
        <v>0</v>
      </c>
      <c r="SWE174" s="132">
        <f t="shared" si="218"/>
        <v>0</v>
      </c>
      <c r="SWF174" s="132">
        <f t="shared" si="218"/>
        <v>0</v>
      </c>
      <c r="SWG174" s="132">
        <f t="shared" si="218"/>
        <v>0</v>
      </c>
      <c r="SWH174" s="132">
        <f t="shared" si="218"/>
        <v>0</v>
      </c>
      <c r="SWI174" s="132">
        <f t="shared" si="218"/>
        <v>0</v>
      </c>
      <c r="SWJ174" s="132">
        <f t="shared" si="218"/>
        <v>0</v>
      </c>
      <c r="SWK174" s="132">
        <f t="shared" si="218"/>
        <v>0</v>
      </c>
      <c r="SWL174" s="132">
        <f t="shared" si="218"/>
        <v>0</v>
      </c>
      <c r="SWM174" s="132">
        <f t="shared" si="218"/>
        <v>0</v>
      </c>
      <c r="SWN174" s="132">
        <f t="shared" si="218"/>
        <v>0</v>
      </c>
      <c r="SWO174" s="132">
        <f t="shared" si="218"/>
        <v>0</v>
      </c>
      <c r="SWP174" s="132">
        <f t="shared" si="218"/>
        <v>0</v>
      </c>
      <c r="SWQ174" s="132">
        <f t="shared" si="218"/>
        <v>0</v>
      </c>
      <c r="SWR174" s="132">
        <f t="shared" si="218"/>
        <v>0</v>
      </c>
      <c r="SWS174" s="132">
        <f t="shared" si="218"/>
        <v>0</v>
      </c>
      <c r="SWT174" s="132">
        <f t="shared" si="218"/>
        <v>0</v>
      </c>
      <c r="SWU174" s="132">
        <f t="shared" si="218"/>
        <v>0</v>
      </c>
      <c r="SWV174" s="132">
        <f t="shared" si="218"/>
        <v>0</v>
      </c>
      <c r="SWW174" s="132">
        <f t="shared" si="218"/>
        <v>0</v>
      </c>
      <c r="SWX174" s="132">
        <f t="shared" ref="SWX174:SZI174" si="219">SUBTOTAL(9,SWX64:SWX65)</f>
        <v>0</v>
      </c>
      <c r="SWY174" s="132">
        <f t="shared" si="219"/>
        <v>0</v>
      </c>
      <c r="SWZ174" s="132">
        <f t="shared" si="219"/>
        <v>0</v>
      </c>
      <c r="SXA174" s="132">
        <f t="shared" si="219"/>
        <v>0</v>
      </c>
      <c r="SXB174" s="132">
        <f t="shared" si="219"/>
        <v>0</v>
      </c>
      <c r="SXC174" s="132">
        <f t="shared" si="219"/>
        <v>0</v>
      </c>
      <c r="SXD174" s="132">
        <f t="shared" si="219"/>
        <v>0</v>
      </c>
      <c r="SXE174" s="132">
        <f t="shared" si="219"/>
        <v>0</v>
      </c>
      <c r="SXF174" s="132">
        <f t="shared" si="219"/>
        <v>0</v>
      </c>
      <c r="SXG174" s="132">
        <f t="shared" si="219"/>
        <v>0</v>
      </c>
      <c r="SXH174" s="132">
        <f t="shared" si="219"/>
        <v>0</v>
      </c>
      <c r="SXI174" s="132">
        <f t="shared" si="219"/>
        <v>0</v>
      </c>
      <c r="SXJ174" s="132">
        <f t="shared" si="219"/>
        <v>0</v>
      </c>
      <c r="SXK174" s="132">
        <f t="shared" si="219"/>
        <v>0</v>
      </c>
      <c r="SXL174" s="132">
        <f t="shared" si="219"/>
        <v>0</v>
      </c>
      <c r="SXM174" s="132">
        <f t="shared" si="219"/>
        <v>0</v>
      </c>
      <c r="SXN174" s="132">
        <f t="shared" si="219"/>
        <v>0</v>
      </c>
      <c r="SXO174" s="132">
        <f t="shared" si="219"/>
        <v>0</v>
      </c>
      <c r="SXP174" s="132">
        <f t="shared" si="219"/>
        <v>0</v>
      </c>
      <c r="SXQ174" s="132">
        <f t="shared" si="219"/>
        <v>0</v>
      </c>
      <c r="SXR174" s="132">
        <f t="shared" si="219"/>
        <v>0</v>
      </c>
      <c r="SXS174" s="132">
        <f t="shared" si="219"/>
        <v>0</v>
      </c>
      <c r="SXT174" s="132">
        <f t="shared" si="219"/>
        <v>0</v>
      </c>
      <c r="SXU174" s="132">
        <f t="shared" si="219"/>
        <v>0</v>
      </c>
      <c r="SXV174" s="132">
        <f t="shared" si="219"/>
        <v>0</v>
      </c>
      <c r="SXW174" s="132">
        <f t="shared" si="219"/>
        <v>0</v>
      </c>
      <c r="SXX174" s="132">
        <f t="shared" si="219"/>
        <v>0</v>
      </c>
      <c r="SXY174" s="132">
        <f t="shared" si="219"/>
        <v>0</v>
      </c>
      <c r="SXZ174" s="132">
        <f t="shared" si="219"/>
        <v>0</v>
      </c>
      <c r="SYA174" s="132">
        <f t="shared" si="219"/>
        <v>0</v>
      </c>
      <c r="SYB174" s="132">
        <f t="shared" si="219"/>
        <v>0</v>
      </c>
      <c r="SYC174" s="132">
        <f t="shared" si="219"/>
        <v>0</v>
      </c>
      <c r="SYD174" s="132">
        <f t="shared" si="219"/>
        <v>0</v>
      </c>
      <c r="SYE174" s="132">
        <f t="shared" si="219"/>
        <v>0</v>
      </c>
      <c r="SYF174" s="132">
        <f t="shared" si="219"/>
        <v>0</v>
      </c>
      <c r="SYG174" s="132">
        <f t="shared" si="219"/>
        <v>0</v>
      </c>
      <c r="SYH174" s="132">
        <f t="shared" si="219"/>
        <v>0</v>
      </c>
      <c r="SYI174" s="132">
        <f t="shared" si="219"/>
        <v>0</v>
      </c>
      <c r="SYJ174" s="132">
        <f t="shared" si="219"/>
        <v>0</v>
      </c>
      <c r="SYK174" s="132">
        <f t="shared" si="219"/>
        <v>0</v>
      </c>
      <c r="SYL174" s="132">
        <f t="shared" si="219"/>
        <v>0</v>
      </c>
      <c r="SYM174" s="132">
        <f t="shared" si="219"/>
        <v>0</v>
      </c>
      <c r="SYN174" s="132">
        <f t="shared" si="219"/>
        <v>0</v>
      </c>
      <c r="SYO174" s="132">
        <f t="shared" si="219"/>
        <v>0</v>
      </c>
      <c r="SYP174" s="132">
        <f t="shared" si="219"/>
        <v>0</v>
      </c>
      <c r="SYQ174" s="132">
        <f t="shared" si="219"/>
        <v>0</v>
      </c>
      <c r="SYR174" s="132">
        <f t="shared" si="219"/>
        <v>0</v>
      </c>
      <c r="SYS174" s="132">
        <f t="shared" si="219"/>
        <v>0</v>
      </c>
      <c r="SYT174" s="132">
        <f t="shared" si="219"/>
        <v>0</v>
      </c>
      <c r="SYU174" s="132">
        <f t="shared" si="219"/>
        <v>0</v>
      </c>
      <c r="SYV174" s="132">
        <f t="shared" si="219"/>
        <v>0</v>
      </c>
      <c r="SYW174" s="132">
        <f t="shared" si="219"/>
        <v>0</v>
      </c>
      <c r="SYX174" s="132">
        <f t="shared" si="219"/>
        <v>0</v>
      </c>
      <c r="SYY174" s="132">
        <f t="shared" si="219"/>
        <v>0</v>
      </c>
      <c r="SYZ174" s="132">
        <f t="shared" si="219"/>
        <v>0</v>
      </c>
      <c r="SZA174" s="132">
        <f t="shared" si="219"/>
        <v>0</v>
      </c>
      <c r="SZB174" s="132">
        <f t="shared" si="219"/>
        <v>0</v>
      </c>
      <c r="SZC174" s="132">
        <f t="shared" si="219"/>
        <v>0</v>
      </c>
      <c r="SZD174" s="132">
        <f t="shared" si="219"/>
        <v>0</v>
      </c>
      <c r="SZE174" s="132">
        <f t="shared" si="219"/>
        <v>0</v>
      </c>
      <c r="SZF174" s="132">
        <f t="shared" si="219"/>
        <v>0</v>
      </c>
      <c r="SZG174" s="132">
        <f t="shared" si="219"/>
        <v>0</v>
      </c>
      <c r="SZH174" s="132">
        <f t="shared" si="219"/>
        <v>0</v>
      </c>
      <c r="SZI174" s="132">
        <f t="shared" si="219"/>
        <v>0</v>
      </c>
      <c r="SZJ174" s="132">
        <f t="shared" ref="SZJ174:TBU174" si="220">SUBTOTAL(9,SZJ64:SZJ65)</f>
        <v>0</v>
      </c>
      <c r="SZK174" s="132">
        <f t="shared" si="220"/>
        <v>0</v>
      </c>
      <c r="SZL174" s="132">
        <f t="shared" si="220"/>
        <v>0</v>
      </c>
      <c r="SZM174" s="132">
        <f t="shared" si="220"/>
        <v>0</v>
      </c>
      <c r="SZN174" s="132">
        <f t="shared" si="220"/>
        <v>0</v>
      </c>
      <c r="SZO174" s="132">
        <f t="shared" si="220"/>
        <v>0</v>
      </c>
      <c r="SZP174" s="132">
        <f t="shared" si="220"/>
        <v>0</v>
      </c>
      <c r="SZQ174" s="132">
        <f t="shared" si="220"/>
        <v>0</v>
      </c>
      <c r="SZR174" s="132">
        <f t="shared" si="220"/>
        <v>0</v>
      </c>
      <c r="SZS174" s="132">
        <f t="shared" si="220"/>
        <v>0</v>
      </c>
      <c r="SZT174" s="132">
        <f t="shared" si="220"/>
        <v>0</v>
      </c>
      <c r="SZU174" s="132">
        <f t="shared" si="220"/>
        <v>0</v>
      </c>
      <c r="SZV174" s="132">
        <f t="shared" si="220"/>
        <v>0</v>
      </c>
      <c r="SZW174" s="132">
        <f t="shared" si="220"/>
        <v>0</v>
      </c>
      <c r="SZX174" s="132">
        <f t="shared" si="220"/>
        <v>0</v>
      </c>
      <c r="SZY174" s="132">
        <f t="shared" si="220"/>
        <v>0</v>
      </c>
      <c r="SZZ174" s="132">
        <f t="shared" si="220"/>
        <v>0</v>
      </c>
      <c r="TAA174" s="132">
        <f t="shared" si="220"/>
        <v>0</v>
      </c>
      <c r="TAB174" s="132">
        <f t="shared" si="220"/>
        <v>0</v>
      </c>
      <c r="TAC174" s="132">
        <f t="shared" si="220"/>
        <v>0</v>
      </c>
      <c r="TAD174" s="132">
        <f t="shared" si="220"/>
        <v>0</v>
      </c>
      <c r="TAE174" s="132">
        <f t="shared" si="220"/>
        <v>0</v>
      </c>
      <c r="TAF174" s="132">
        <f t="shared" si="220"/>
        <v>0</v>
      </c>
      <c r="TAG174" s="132">
        <f t="shared" si="220"/>
        <v>0</v>
      </c>
      <c r="TAH174" s="132">
        <f t="shared" si="220"/>
        <v>0</v>
      </c>
      <c r="TAI174" s="132">
        <f t="shared" si="220"/>
        <v>0</v>
      </c>
      <c r="TAJ174" s="132">
        <f t="shared" si="220"/>
        <v>0</v>
      </c>
      <c r="TAK174" s="132">
        <f t="shared" si="220"/>
        <v>0</v>
      </c>
      <c r="TAL174" s="132">
        <f t="shared" si="220"/>
        <v>0</v>
      </c>
      <c r="TAM174" s="132">
        <f t="shared" si="220"/>
        <v>0</v>
      </c>
      <c r="TAN174" s="132">
        <f t="shared" si="220"/>
        <v>0</v>
      </c>
      <c r="TAO174" s="132">
        <f t="shared" si="220"/>
        <v>0</v>
      </c>
      <c r="TAP174" s="132">
        <f t="shared" si="220"/>
        <v>0</v>
      </c>
      <c r="TAQ174" s="132">
        <f t="shared" si="220"/>
        <v>0</v>
      </c>
      <c r="TAR174" s="132">
        <f t="shared" si="220"/>
        <v>0</v>
      </c>
      <c r="TAS174" s="132">
        <f t="shared" si="220"/>
        <v>0</v>
      </c>
      <c r="TAT174" s="132">
        <f t="shared" si="220"/>
        <v>0</v>
      </c>
      <c r="TAU174" s="132">
        <f t="shared" si="220"/>
        <v>0</v>
      </c>
      <c r="TAV174" s="132">
        <f t="shared" si="220"/>
        <v>0</v>
      </c>
      <c r="TAW174" s="132">
        <f t="shared" si="220"/>
        <v>0</v>
      </c>
      <c r="TAX174" s="132">
        <f t="shared" si="220"/>
        <v>0</v>
      </c>
      <c r="TAY174" s="132">
        <f t="shared" si="220"/>
        <v>0</v>
      </c>
      <c r="TAZ174" s="132">
        <f t="shared" si="220"/>
        <v>0</v>
      </c>
      <c r="TBA174" s="132">
        <f t="shared" si="220"/>
        <v>0</v>
      </c>
      <c r="TBB174" s="132">
        <f t="shared" si="220"/>
        <v>0</v>
      </c>
      <c r="TBC174" s="132">
        <f t="shared" si="220"/>
        <v>0</v>
      </c>
      <c r="TBD174" s="132">
        <f t="shared" si="220"/>
        <v>0</v>
      </c>
      <c r="TBE174" s="132">
        <f t="shared" si="220"/>
        <v>0</v>
      </c>
      <c r="TBF174" s="132">
        <f t="shared" si="220"/>
        <v>0</v>
      </c>
      <c r="TBG174" s="132">
        <f t="shared" si="220"/>
        <v>0</v>
      </c>
      <c r="TBH174" s="132">
        <f t="shared" si="220"/>
        <v>0</v>
      </c>
      <c r="TBI174" s="132">
        <f t="shared" si="220"/>
        <v>0</v>
      </c>
      <c r="TBJ174" s="132">
        <f t="shared" si="220"/>
        <v>0</v>
      </c>
      <c r="TBK174" s="132">
        <f t="shared" si="220"/>
        <v>0</v>
      </c>
      <c r="TBL174" s="132">
        <f t="shared" si="220"/>
        <v>0</v>
      </c>
      <c r="TBM174" s="132">
        <f t="shared" si="220"/>
        <v>0</v>
      </c>
      <c r="TBN174" s="132">
        <f t="shared" si="220"/>
        <v>0</v>
      </c>
      <c r="TBO174" s="132">
        <f t="shared" si="220"/>
        <v>0</v>
      </c>
      <c r="TBP174" s="132">
        <f t="shared" si="220"/>
        <v>0</v>
      </c>
      <c r="TBQ174" s="132">
        <f t="shared" si="220"/>
        <v>0</v>
      </c>
      <c r="TBR174" s="132">
        <f t="shared" si="220"/>
        <v>0</v>
      </c>
      <c r="TBS174" s="132">
        <f t="shared" si="220"/>
        <v>0</v>
      </c>
      <c r="TBT174" s="132">
        <f t="shared" si="220"/>
        <v>0</v>
      </c>
      <c r="TBU174" s="132">
        <f t="shared" si="220"/>
        <v>0</v>
      </c>
      <c r="TBV174" s="132">
        <f t="shared" ref="TBV174:TEG174" si="221">SUBTOTAL(9,TBV64:TBV65)</f>
        <v>0</v>
      </c>
      <c r="TBW174" s="132">
        <f t="shared" si="221"/>
        <v>0</v>
      </c>
      <c r="TBX174" s="132">
        <f t="shared" si="221"/>
        <v>0</v>
      </c>
      <c r="TBY174" s="132">
        <f t="shared" si="221"/>
        <v>0</v>
      </c>
      <c r="TBZ174" s="132">
        <f t="shared" si="221"/>
        <v>0</v>
      </c>
      <c r="TCA174" s="132">
        <f t="shared" si="221"/>
        <v>0</v>
      </c>
      <c r="TCB174" s="132">
        <f t="shared" si="221"/>
        <v>0</v>
      </c>
      <c r="TCC174" s="132">
        <f t="shared" si="221"/>
        <v>0</v>
      </c>
      <c r="TCD174" s="132">
        <f t="shared" si="221"/>
        <v>0</v>
      </c>
      <c r="TCE174" s="132">
        <f t="shared" si="221"/>
        <v>0</v>
      </c>
      <c r="TCF174" s="132">
        <f t="shared" si="221"/>
        <v>0</v>
      </c>
      <c r="TCG174" s="132">
        <f t="shared" si="221"/>
        <v>0</v>
      </c>
      <c r="TCH174" s="132">
        <f t="shared" si="221"/>
        <v>0</v>
      </c>
      <c r="TCI174" s="132">
        <f t="shared" si="221"/>
        <v>0</v>
      </c>
      <c r="TCJ174" s="132">
        <f t="shared" si="221"/>
        <v>0</v>
      </c>
      <c r="TCK174" s="132">
        <f t="shared" si="221"/>
        <v>0</v>
      </c>
      <c r="TCL174" s="132">
        <f t="shared" si="221"/>
        <v>0</v>
      </c>
      <c r="TCM174" s="132">
        <f t="shared" si="221"/>
        <v>0</v>
      </c>
      <c r="TCN174" s="132">
        <f t="shared" si="221"/>
        <v>0</v>
      </c>
      <c r="TCO174" s="132">
        <f t="shared" si="221"/>
        <v>0</v>
      </c>
      <c r="TCP174" s="132">
        <f t="shared" si="221"/>
        <v>0</v>
      </c>
      <c r="TCQ174" s="132">
        <f t="shared" si="221"/>
        <v>0</v>
      </c>
      <c r="TCR174" s="132">
        <f t="shared" si="221"/>
        <v>0</v>
      </c>
      <c r="TCS174" s="132">
        <f t="shared" si="221"/>
        <v>0</v>
      </c>
      <c r="TCT174" s="132">
        <f t="shared" si="221"/>
        <v>0</v>
      </c>
      <c r="TCU174" s="132">
        <f t="shared" si="221"/>
        <v>0</v>
      </c>
      <c r="TCV174" s="132">
        <f t="shared" si="221"/>
        <v>0</v>
      </c>
      <c r="TCW174" s="132">
        <f t="shared" si="221"/>
        <v>0</v>
      </c>
      <c r="TCX174" s="132">
        <f t="shared" si="221"/>
        <v>0</v>
      </c>
      <c r="TCY174" s="132">
        <f t="shared" si="221"/>
        <v>0</v>
      </c>
      <c r="TCZ174" s="132">
        <f t="shared" si="221"/>
        <v>0</v>
      </c>
      <c r="TDA174" s="132">
        <f t="shared" si="221"/>
        <v>0</v>
      </c>
      <c r="TDB174" s="132">
        <f t="shared" si="221"/>
        <v>0</v>
      </c>
      <c r="TDC174" s="132">
        <f t="shared" si="221"/>
        <v>0</v>
      </c>
      <c r="TDD174" s="132">
        <f t="shared" si="221"/>
        <v>0</v>
      </c>
      <c r="TDE174" s="132">
        <f t="shared" si="221"/>
        <v>0</v>
      </c>
      <c r="TDF174" s="132">
        <f t="shared" si="221"/>
        <v>0</v>
      </c>
      <c r="TDG174" s="132">
        <f t="shared" si="221"/>
        <v>0</v>
      </c>
      <c r="TDH174" s="132">
        <f t="shared" si="221"/>
        <v>0</v>
      </c>
      <c r="TDI174" s="132">
        <f t="shared" si="221"/>
        <v>0</v>
      </c>
      <c r="TDJ174" s="132">
        <f t="shared" si="221"/>
        <v>0</v>
      </c>
      <c r="TDK174" s="132">
        <f t="shared" si="221"/>
        <v>0</v>
      </c>
      <c r="TDL174" s="132">
        <f t="shared" si="221"/>
        <v>0</v>
      </c>
      <c r="TDM174" s="132">
        <f t="shared" si="221"/>
        <v>0</v>
      </c>
      <c r="TDN174" s="132">
        <f t="shared" si="221"/>
        <v>0</v>
      </c>
      <c r="TDO174" s="132">
        <f t="shared" si="221"/>
        <v>0</v>
      </c>
      <c r="TDP174" s="132">
        <f t="shared" si="221"/>
        <v>0</v>
      </c>
      <c r="TDQ174" s="132">
        <f t="shared" si="221"/>
        <v>0</v>
      </c>
      <c r="TDR174" s="132">
        <f t="shared" si="221"/>
        <v>0</v>
      </c>
      <c r="TDS174" s="132">
        <f t="shared" si="221"/>
        <v>0</v>
      </c>
      <c r="TDT174" s="132">
        <f t="shared" si="221"/>
        <v>0</v>
      </c>
      <c r="TDU174" s="132">
        <f t="shared" si="221"/>
        <v>0</v>
      </c>
      <c r="TDV174" s="132">
        <f t="shared" si="221"/>
        <v>0</v>
      </c>
      <c r="TDW174" s="132">
        <f t="shared" si="221"/>
        <v>0</v>
      </c>
      <c r="TDX174" s="132">
        <f t="shared" si="221"/>
        <v>0</v>
      </c>
      <c r="TDY174" s="132">
        <f t="shared" si="221"/>
        <v>0</v>
      </c>
      <c r="TDZ174" s="132">
        <f t="shared" si="221"/>
        <v>0</v>
      </c>
      <c r="TEA174" s="132">
        <f t="shared" si="221"/>
        <v>0</v>
      </c>
      <c r="TEB174" s="132">
        <f t="shared" si="221"/>
        <v>0</v>
      </c>
      <c r="TEC174" s="132">
        <f t="shared" si="221"/>
        <v>0</v>
      </c>
      <c r="TED174" s="132">
        <f t="shared" si="221"/>
        <v>0</v>
      </c>
      <c r="TEE174" s="132">
        <f t="shared" si="221"/>
        <v>0</v>
      </c>
      <c r="TEF174" s="132">
        <f t="shared" si="221"/>
        <v>0</v>
      </c>
      <c r="TEG174" s="132">
        <f t="shared" si="221"/>
        <v>0</v>
      </c>
      <c r="TEH174" s="132">
        <f t="shared" ref="TEH174:TGS174" si="222">SUBTOTAL(9,TEH64:TEH65)</f>
        <v>0</v>
      </c>
      <c r="TEI174" s="132">
        <f t="shared" si="222"/>
        <v>0</v>
      </c>
      <c r="TEJ174" s="132">
        <f t="shared" si="222"/>
        <v>0</v>
      </c>
      <c r="TEK174" s="132">
        <f t="shared" si="222"/>
        <v>0</v>
      </c>
      <c r="TEL174" s="132">
        <f t="shared" si="222"/>
        <v>0</v>
      </c>
      <c r="TEM174" s="132">
        <f t="shared" si="222"/>
        <v>0</v>
      </c>
      <c r="TEN174" s="132">
        <f t="shared" si="222"/>
        <v>0</v>
      </c>
      <c r="TEO174" s="132">
        <f t="shared" si="222"/>
        <v>0</v>
      </c>
      <c r="TEP174" s="132">
        <f t="shared" si="222"/>
        <v>0</v>
      </c>
      <c r="TEQ174" s="132">
        <f t="shared" si="222"/>
        <v>0</v>
      </c>
      <c r="TER174" s="132">
        <f t="shared" si="222"/>
        <v>0</v>
      </c>
      <c r="TES174" s="132">
        <f t="shared" si="222"/>
        <v>0</v>
      </c>
      <c r="TET174" s="132">
        <f t="shared" si="222"/>
        <v>0</v>
      </c>
      <c r="TEU174" s="132">
        <f t="shared" si="222"/>
        <v>0</v>
      </c>
      <c r="TEV174" s="132">
        <f t="shared" si="222"/>
        <v>0</v>
      </c>
      <c r="TEW174" s="132">
        <f t="shared" si="222"/>
        <v>0</v>
      </c>
      <c r="TEX174" s="132">
        <f t="shared" si="222"/>
        <v>0</v>
      </c>
      <c r="TEY174" s="132">
        <f t="shared" si="222"/>
        <v>0</v>
      </c>
      <c r="TEZ174" s="132">
        <f t="shared" si="222"/>
        <v>0</v>
      </c>
      <c r="TFA174" s="132">
        <f t="shared" si="222"/>
        <v>0</v>
      </c>
      <c r="TFB174" s="132">
        <f t="shared" si="222"/>
        <v>0</v>
      </c>
      <c r="TFC174" s="132">
        <f t="shared" si="222"/>
        <v>0</v>
      </c>
      <c r="TFD174" s="132">
        <f t="shared" si="222"/>
        <v>0</v>
      </c>
      <c r="TFE174" s="132">
        <f t="shared" si="222"/>
        <v>0</v>
      </c>
      <c r="TFF174" s="132">
        <f t="shared" si="222"/>
        <v>0</v>
      </c>
      <c r="TFG174" s="132">
        <f t="shared" si="222"/>
        <v>0</v>
      </c>
      <c r="TFH174" s="132">
        <f t="shared" si="222"/>
        <v>0</v>
      </c>
      <c r="TFI174" s="132">
        <f t="shared" si="222"/>
        <v>0</v>
      </c>
      <c r="TFJ174" s="132">
        <f t="shared" si="222"/>
        <v>0</v>
      </c>
      <c r="TFK174" s="132">
        <f t="shared" si="222"/>
        <v>0</v>
      </c>
      <c r="TFL174" s="132">
        <f t="shared" si="222"/>
        <v>0</v>
      </c>
      <c r="TFM174" s="132">
        <f t="shared" si="222"/>
        <v>0</v>
      </c>
      <c r="TFN174" s="132">
        <f t="shared" si="222"/>
        <v>0</v>
      </c>
      <c r="TFO174" s="132">
        <f t="shared" si="222"/>
        <v>0</v>
      </c>
      <c r="TFP174" s="132">
        <f t="shared" si="222"/>
        <v>0</v>
      </c>
      <c r="TFQ174" s="132">
        <f t="shared" si="222"/>
        <v>0</v>
      </c>
      <c r="TFR174" s="132">
        <f t="shared" si="222"/>
        <v>0</v>
      </c>
      <c r="TFS174" s="132">
        <f t="shared" si="222"/>
        <v>0</v>
      </c>
      <c r="TFT174" s="132">
        <f t="shared" si="222"/>
        <v>0</v>
      </c>
      <c r="TFU174" s="132">
        <f t="shared" si="222"/>
        <v>0</v>
      </c>
      <c r="TFV174" s="132">
        <f t="shared" si="222"/>
        <v>0</v>
      </c>
      <c r="TFW174" s="132">
        <f t="shared" si="222"/>
        <v>0</v>
      </c>
      <c r="TFX174" s="132">
        <f t="shared" si="222"/>
        <v>0</v>
      </c>
      <c r="TFY174" s="132">
        <f t="shared" si="222"/>
        <v>0</v>
      </c>
      <c r="TFZ174" s="132">
        <f t="shared" si="222"/>
        <v>0</v>
      </c>
      <c r="TGA174" s="132">
        <f t="shared" si="222"/>
        <v>0</v>
      </c>
      <c r="TGB174" s="132">
        <f t="shared" si="222"/>
        <v>0</v>
      </c>
      <c r="TGC174" s="132">
        <f t="shared" si="222"/>
        <v>0</v>
      </c>
      <c r="TGD174" s="132">
        <f t="shared" si="222"/>
        <v>0</v>
      </c>
      <c r="TGE174" s="132">
        <f t="shared" si="222"/>
        <v>0</v>
      </c>
      <c r="TGF174" s="132">
        <f t="shared" si="222"/>
        <v>0</v>
      </c>
      <c r="TGG174" s="132">
        <f t="shared" si="222"/>
        <v>0</v>
      </c>
      <c r="TGH174" s="132">
        <f t="shared" si="222"/>
        <v>0</v>
      </c>
      <c r="TGI174" s="132">
        <f t="shared" si="222"/>
        <v>0</v>
      </c>
      <c r="TGJ174" s="132">
        <f t="shared" si="222"/>
        <v>0</v>
      </c>
      <c r="TGK174" s="132">
        <f t="shared" si="222"/>
        <v>0</v>
      </c>
      <c r="TGL174" s="132">
        <f t="shared" si="222"/>
        <v>0</v>
      </c>
      <c r="TGM174" s="132">
        <f t="shared" si="222"/>
        <v>0</v>
      </c>
      <c r="TGN174" s="132">
        <f t="shared" si="222"/>
        <v>0</v>
      </c>
      <c r="TGO174" s="132">
        <f t="shared" si="222"/>
        <v>0</v>
      </c>
      <c r="TGP174" s="132">
        <f t="shared" si="222"/>
        <v>0</v>
      </c>
      <c r="TGQ174" s="132">
        <f t="shared" si="222"/>
        <v>0</v>
      </c>
      <c r="TGR174" s="132">
        <f t="shared" si="222"/>
        <v>0</v>
      </c>
      <c r="TGS174" s="132">
        <f t="shared" si="222"/>
        <v>0</v>
      </c>
      <c r="TGT174" s="132">
        <f t="shared" ref="TGT174:TJE174" si="223">SUBTOTAL(9,TGT64:TGT65)</f>
        <v>0</v>
      </c>
      <c r="TGU174" s="132">
        <f t="shared" si="223"/>
        <v>0</v>
      </c>
      <c r="TGV174" s="132">
        <f t="shared" si="223"/>
        <v>0</v>
      </c>
      <c r="TGW174" s="132">
        <f t="shared" si="223"/>
        <v>0</v>
      </c>
      <c r="TGX174" s="132">
        <f t="shared" si="223"/>
        <v>0</v>
      </c>
      <c r="TGY174" s="132">
        <f t="shared" si="223"/>
        <v>0</v>
      </c>
      <c r="TGZ174" s="132">
        <f t="shared" si="223"/>
        <v>0</v>
      </c>
      <c r="THA174" s="132">
        <f t="shared" si="223"/>
        <v>0</v>
      </c>
      <c r="THB174" s="132">
        <f t="shared" si="223"/>
        <v>0</v>
      </c>
      <c r="THC174" s="132">
        <f t="shared" si="223"/>
        <v>0</v>
      </c>
      <c r="THD174" s="132">
        <f t="shared" si="223"/>
        <v>0</v>
      </c>
      <c r="THE174" s="132">
        <f t="shared" si="223"/>
        <v>0</v>
      </c>
      <c r="THF174" s="132">
        <f t="shared" si="223"/>
        <v>0</v>
      </c>
      <c r="THG174" s="132">
        <f t="shared" si="223"/>
        <v>0</v>
      </c>
      <c r="THH174" s="132">
        <f t="shared" si="223"/>
        <v>0</v>
      </c>
      <c r="THI174" s="132">
        <f t="shared" si="223"/>
        <v>0</v>
      </c>
      <c r="THJ174" s="132">
        <f t="shared" si="223"/>
        <v>0</v>
      </c>
      <c r="THK174" s="132">
        <f t="shared" si="223"/>
        <v>0</v>
      </c>
      <c r="THL174" s="132">
        <f t="shared" si="223"/>
        <v>0</v>
      </c>
      <c r="THM174" s="132">
        <f t="shared" si="223"/>
        <v>0</v>
      </c>
      <c r="THN174" s="132">
        <f t="shared" si="223"/>
        <v>0</v>
      </c>
      <c r="THO174" s="132">
        <f t="shared" si="223"/>
        <v>0</v>
      </c>
      <c r="THP174" s="132">
        <f t="shared" si="223"/>
        <v>0</v>
      </c>
      <c r="THQ174" s="132">
        <f t="shared" si="223"/>
        <v>0</v>
      </c>
      <c r="THR174" s="132">
        <f t="shared" si="223"/>
        <v>0</v>
      </c>
      <c r="THS174" s="132">
        <f t="shared" si="223"/>
        <v>0</v>
      </c>
      <c r="THT174" s="132">
        <f t="shared" si="223"/>
        <v>0</v>
      </c>
      <c r="THU174" s="132">
        <f t="shared" si="223"/>
        <v>0</v>
      </c>
      <c r="THV174" s="132">
        <f t="shared" si="223"/>
        <v>0</v>
      </c>
      <c r="THW174" s="132">
        <f t="shared" si="223"/>
        <v>0</v>
      </c>
      <c r="THX174" s="132">
        <f t="shared" si="223"/>
        <v>0</v>
      </c>
      <c r="THY174" s="132">
        <f t="shared" si="223"/>
        <v>0</v>
      </c>
      <c r="THZ174" s="132">
        <f t="shared" si="223"/>
        <v>0</v>
      </c>
      <c r="TIA174" s="132">
        <f t="shared" si="223"/>
        <v>0</v>
      </c>
      <c r="TIB174" s="132">
        <f t="shared" si="223"/>
        <v>0</v>
      </c>
      <c r="TIC174" s="132">
        <f t="shared" si="223"/>
        <v>0</v>
      </c>
      <c r="TID174" s="132">
        <f t="shared" si="223"/>
        <v>0</v>
      </c>
      <c r="TIE174" s="132">
        <f t="shared" si="223"/>
        <v>0</v>
      </c>
      <c r="TIF174" s="132">
        <f t="shared" si="223"/>
        <v>0</v>
      </c>
      <c r="TIG174" s="132">
        <f t="shared" si="223"/>
        <v>0</v>
      </c>
      <c r="TIH174" s="132">
        <f t="shared" si="223"/>
        <v>0</v>
      </c>
      <c r="TII174" s="132">
        <f t="shared" si="223"/>
        <v>0</v>
      </c>
      <c r="TIJ174" s="132">
        <f t="shared" si="223"/>
        <v>0</v>
      </c>
      <c r="TIK174" s="132">
        <f t="shared" si="223"/>
        <v>0</v>
      </c>
      <c r="TIL174" s="132">
        <f t="shared" si="223"/>
        <v>0</v>
      </c>
      <c r="TIM174" s="132">
        <f t="shared" si="223"/>
        <v>0</v>
      </c>
      <c r="TIN174" s="132">
        <f t="shared" si="223"/>
        <v>0</v>
      </c>
      <c r="TIO174" s="132">
        <f t="shared" si="223"/>
        <v>0</v>
      </c>
      <c r="TIP174" s="132">
        <f t="shared" si="223"/>
        <v>0</v>
      </c>
      <c r="TIQ174" s="132">
        <f t="shared" si="223"/>
        <v>0</v>
      </c>
      <c r="TIR174" s="132">
        <f t="shared" si="223"/>
        <v>0</v>
      </c>
      <c r="TIS174" s="132">
        <f t="shared" si="223"/>
        <v>0</v>
      </c>
      <c r="TIT174" s="132">
        <f t="shared" si="223"/>
        <v>0</v>
      </c>
      <c r="TIU174" s="132">
        <f t="shared" si="223"/>
        <v>0</v>
      </c>
      <c r="TIV174" s="132">
        <f t="shared" si="223"/>
        <v>0</v>
      </c>
      <c r="TIW174" s="132">
        <f t="shared" si="223"/>
        <v>0</v>
      </c>
      <c r="TIX174" s="132">
        <f t="shared" si="223"/>
        <v>0</v>
      </c>
      <c r="TIY174" s="132">
        <f t="shared" si="223"/>
        <v>0</v>
      </c>
      <c r="TIZ174" s="132">
        <f t="shared" si="223"/>
        <v>0</v>
      </c>
      <c r="TJA174" s="132">
        <f t="shared" si="223"/>
        <v>0</v>
      </c>
      <c r="TJB174" s="132">
        <f t="shared" si="223"/>
        <v>0</v>
      </c>
      <c r="TJC174" s="132">
        <f t="shared" si="223"/>
        <v>0</v>
      </c>
      <c r="TJD174" s="132">
        <f t="shared" si="223"/>
        <v>0</v>
      </c>
      <c r="TJE174" s="132">
        <f t="shared" si="223"/>
        <v>0</v>
      </c>
      <c r="TJF174" s="132">
        <f t="shared" ref="TJF174:TLQ174" si="224">SUBTOTAL(9,TJF64:TJF65)</f>
        <v>0</v>
      </c>
      <c r="TJG174" s="132">
        <f t="shared" si="224"/>
        <v>0</v>
      </c>
      <c r="TJH174" s="132">
        <f t="shared" si="224"/>
        <v>0</v>
      </c>
      <c r="TJI174" s="132">
        <f t="shared" si="224"/>
        <v>0</v>
      </c>
      <c r="TJJ174" s="132">
        <f t="shared" si="224"/>
        <v>0</v>
      </c>
      <c r="TJK174" s="132">
        <f t="shared" si="224"/>
        <v>0</v>
      </c>
      <c r="TJL174" s="132">
        <f t="shared" si="224"/>
        <v>0</v>
      </c>
      <c r="TJM174" s="132">
        <f t="shared" si="224"/>
        <v>0</v>
      </c>
      <c r="TJN174" s="132">
        <f t="shared" si="224"/>
        <v>0</v>
      </c>
      <c r="TJO174" s="132">
        <f t="shared" si="224"/>
        <v>0</v>
      </c>
      <c r="TJP174" s="132">
        <f t="shared" si="224"/>
        <v>0</v>
      </c>
      <c r="TJQ174" s="132">
        <f t="shared" si="224"/>
        <v>0</v>
      </c>
      <c r="TJR174" s="132">
        <f t="shared" si="224"/>
        <v>0</v>
      </c>
      <c r="TJS174" s="132">
        <f t="shared" si="224"/>
        <v>0</v>
      </c>
      <c r="TJT174" s="132">
        <f t="shared" si="224"/>
        <v>0</v>
      </c>
      <c r="TJU174" s="132">
        <f t="shared" si="224"/>
        <v>0</v>
      </c>
      <c r="TJV174" s="132">
        <f t="shared" si="224"/>
        <v>0</v>
      </c>
      <c r="TJW174" s="132">
        <f t="shared" si="224"/>
        <v>0</v>
      </c>
      <c r="TJX174" s="132">
        <f t="shared" si="224"/>
        <v>0</v>
      </c>
      <c r="TJY174" s="132">
        <f t="shared" si="224"/>
        <v>0</v>
      </c>
      <c r="TJZ174" s="132">
        <f t="shared" si="224"/>
        <v>0</v>
      </c>
      <c r="TKA174" s="132">
        <f t="shared" si="224"/>
        <v>0</v>
      </c>
      <c r="TKB174" s="132">
        <f t="shared" si="224"/>
        <v>0</v>
      </c>
      <c r="TKC174" s="132">
        <f t="shared" si="224"/>
        <v>0</v>
      </c>
      <c r="TKD174" s="132">
        <f t="shared" si="224"/>
        <v>0</v>
      </c>
      <c r="TKE174" s="132">
        <f t="shared" si="224"/>
        <v>0</v>
      </c>
      <c r="TKF174" s="132">
        <f t="shared" si="224"/>
        <v>0</v>
      </c>
      <c r="TKG174" s="132">
        <f t="shared" si="224"/>
        <v>0</v>
      </c>
      <c r="TKH174" s="132">
        <f t="shared" si="224"/>
        <v>0</v>
      </c>
      <c r="TKI174" s="132">
        <f t="shared" si="224"/>
        <v>0</v>
      </c>
      <c r="TKJ174" s="132">
        <f t="shared" si="224"/>
        <v>0</v>
      </c>
      <c r="TKK174" s="132">
        <f t="shared" si="224"/>
        <v>0</v>
      </c>
      <c r="TKL174" s="132">
        <f t="shared" si="224"/>
        <v>0</v>
      </c>
      <c r="TKM174" s="132">
        <f t="shared" si="224"/>
        <v>0</v>
      </c>
      <c r="TKN174" s="132">
        <f t="shared" si="224"/>
        <v>0</v>
      </c>
      <c r="TKO174" s="132">
        <f t="shared" si="224"/>
        <v>0</v>
      </c>
      <c r="TKP174" s="132">
        <f t="shared" si="224"/>
        <v>0</v>
      </c>
      <c r="TKQ174" s="132">
        <f t="shared" si="224"/>
        <v>0</v>
      </c>
      <c r="TKR174" s="132">
        <f t="shared" si="224"/>
        <v>0</v>
      </c>
      <c r="TKS174" s="132">
        <f t="shared" si="224"/>
        <v>0</v>
      </c>
      <c r="TKT174" s="132">
        <f t="shared" si="224"/>
        <v>0</v>
      </c>
      <c r="TKU174" s="132">
        <f t="shared" si="224"/>
        <v>0</v>
      </c>
      <c r="TKV174" s="132">
        <f t="shared" si="224"/>
        <v>0</v>
      </c>
      <c r="TKW174" s="132">
        <f t="shared" si="224"/>
        <v>0</v>
      </c>
      <c r="TKX174" s="132">
        <f t="shared" si="224"/>
        <v>0</v>
      </c>
      <c r="TKY174" s="132">
        <f t="shared" si="224"/>
        <v>0</v>
      </c>
      <c r="TKZ174" s="132">
        <f t="shared" si="224"/>
        <v>0</v>
      </c>
      <c r="TLA174" s="132">
        <f t="shared" si="224"/>
        <v>0</v>
      </c>
      <c r="TLB174" s="132">
        <f t="shared" si="224"/>
        <v>0</v>
      </c>
      <c r="TLC174" s="132">
        <f t="shared" si="224"/>
        <v>0</v>
      </c>
      <c r="TLD174" s="132">
        <f t="shared" si="224"/>
        <v>0</v>
      </c>
      <c r="TLE174" s="132">
        <f t="shared" si="224"/>
        <v>0</v>
      </c>
      <c r="TLF174" s="132">
        <f t="shared" si="224"/>
        <v>0</v>
      </c>
      <c r="TLG174" s="132">
        <f t="shared" si="224"/>
        <v>0</v>
      </c>
      <c r="TLH174" s="132">
        <f t="shared" si="224"/>
        <v>0</v>
      </c>
      <c r="TLI174" s="132">
        <f t="shared" si="224"/>
        <v>0</v>
      </c>
      <c r="TLJ174" s="132">
        <f t="shared" si="224"/>
        <v>0</v>
      </c>
      <c r="TLK174" s="132">
        <f t="shared" si="224"/>
        <v>0</v>
      </c>
      <c r="TLL174" s="132">
        <f t="shared" si="224"/>
        <v>0</v>
      </c>
      <c r="TLM174" s="132">
        <f t="shared" si="224"/>
        <v>0</v>
      </c>
      <c r="TLN174" s="132">
        <f t="shared" si="224"/>
        <v>0</v>
      </c>
      <c r="TLO174" s="132">
        <f t="shared" si="224"/>
        <v>0</v>
      </c>
      <c r="TLP174" s="132">
        <f t="shared" si="224"/>
        <v>0</v>
      </c>
      <c r="TLQ174" s="132">
        <f t="shared" si="224"/>
        <v>0</v>
      </c>
      <c r="TLR174" s="132">
        <f t="shared" ref="TLR174:TOC174" si="225">SUBTOTAL(9,TLR64:TLR65)</f>
        <v>0</v>
      </c>
      <c r="TLS174" s="132">
        <f t="shared" si="225"/>
        <v>0</v>
      </c>
      <c r="TLT174" s="132">
        <f t="shared" si="225"/>
        <v>0</v>
      </c>
      <c r="TLU174" s="132">
        <f t="shared" si="225"/>
        <v>0</v>
      </c>
      <c r="TLV174" s="132">
        <f t="shared" si="225"/>
        <v>0</v>
      </c>
      <c r="TLW174" s="132">
        <f t="shared" si="225"/>
        <v>0</v>
      </c>
      <c r="TLX174" s="132">
        <f t="shared" si="225"/>
        <v>0</v>
      </c>
      <c r="TLY174" s="132">
        <f t="shared" si="225"/>
        <v>0</v>
      </c>
      <c r="TLZ174" s="132">
        <f t="shared" si="225"/>
        <v>0</v>
      </c>
      <c r="TMA174" s="132">
        <f t="shared" si="225"/>
        <v>0</v>
      </c>
      <c r="TMB174" s="132">
        <f t="shared" si="225"/>
        <v>0</v>
      </c>
      <c r="TMC174" s="132">
        <f t="shared" si="225"/>
        <v>0</v>
      </c>
      <c r="TMD174" s="132">
        <f t="shared" si="225"/>
        <v>0</v>
      </c>
      <c r="TME174" s="132">
        <f t="shared" si="225"/>
        <v>0</v>
      </c>
      <c r="TMF174" s="132">
        <f t="shared" si="225"/>
        <v>0</v>
      </c>
      <c r="TMG174" s="132">
        <f t="shared" si="225"/>
        <v>0</v>
      </c>
      <c r="TMH174" s="132">
        <f t="shared" si="225"/>
        <v>0</v>
      </c>
      <c r="TMI174" s="132">
        <f t="shared" si="225"/>
        <v>0</v>
      </c>
      <c r="TMJ174" s="132">
        <f t="shared" si="225"/>
        <v>0</v>
      </c>
      <c r="TMK174" s="132">
        <f t="shared" si="225"/>
        <v>0</v>
      </c>
      <c r="TML174" s="132">
        <f t="shared" si="225"/>
        <v>0</v>
      </c>
      <c r="TMM174" s="132">
        <f t="shared" si="225"/>
        <v>0</v>
      </c>
      <c r="TMN174" s="132">
        <f t="shared" si="225"/>
        <v>0</v>
      </c>
      <c r="TMO174" s="132">
        <f t="shared" si="225"/>
        <v>0</v>
      </c>
      <c r="TMP174" s="132">
        <f t="shared" si="225"/>
        <v>0</v>
      </c>
      <c r="TMQ174" s="132">
        <f t="shared" si="225"/>
        <v>0</v>
      </c>
      <c r="TMR174" s="132">
        <f t="shared" si="225"/>
        <v>0</v>
      </c>
      <c r="TMS174" s="132">
        <f t="shared" si="225"/>
        <v>0</v>
      </c>
      <c r="TMT174" s="132">
        <f t="shared" si="225"/>
        <v>0</v>
      </c>
      <c r="TMU174" s="132">
        <f t="shared" si="225"/>
        <v>0</v>
      </c>
      <c r="TMV174" s="132">
        <f t="shared" si="225"/>
        <v>0</v>
      </c>
      <c r="TMW174" s="132">
        <f t="shared" si="225"/>
        <v>0</v>
      </c>
      <c r="TMX174" s="132">
        <f t="shared" si="225"/>
        <v>0</v>
      </c>
      <c r="TMY174" s="132">
        <f t="shared" si="225"/>
        <v>0</v>
      </c>
      <c r="TMZ174" s="132">
        <f t="shared" si="225"/>
        <v>0</v>
      </c>
      <c r="TNA174" s="132">
        <f t="shared" si="225"/>
        <v>0</v>
      </c>
      <c r="TNB174" s="132">
        <f t="shared" si="225"/>
        <v>0</v>
      </c>
      <c r="TNC174" s="132">
        <f t="shared" si="225"/>
        <v>0</v>
      </c>
      <c r="TND174" s="132">
        <f t="shared" si="225"/>
        <v>0</v>
      </c>
      <c r="TNE174" s="132">
        <f t="shared" si="225"/>
        <v>0</v>
      </c>
      <c r="TNF174" s="132">
        <f t="shared" si="225"/>
        <v>0</v>
      </c>
      <c r="TNG174" s="132">
        <f t="shared" si="225"/>
        <v>0</v>
      </c>
      <c r="TNH174" s="132">
        <f t="shared" si="225"/>
        <v>0</v>
      </c>
      <c r="TNI174" s="132">
        <f t="shared" si="225"/>
        <v>0</v>
      </c>
      <c r="TNJ174" s="132">
        <f t="shared" si="225"/>
        <v>0</v>
      </c>
      <c r="TNK174" s="132">
        <f t="shared" si="225"/>
        <v>0</v>
      </c>
      <c r="TNL174" s="132">
        <f t="shared" si="225"/>
        <v>0</v>
      </c>
      <c r="TNM174" s="132">
        <f t="shared" si="225"/>
        <v>0</v>
      </c>
      <c r="TNN174" s="132">
        <f t="shared" si="225"/>
        <v>0</v>
      </c>
      <c r="TNO174" s="132">
        <f t="shared" si="225"/>
        <v>0</v>
      </c>
      <c r="TNP174" s="132">
        <f t="shared" si="225"/>
        <v>0</v>
      </c>
      <c r="TNQ174" s="132">
        <f t="shared" si="225"/>
        <v>0</v>
      </c>
      <c r="TNR174" s="132">
        <f t="shared" si="225"/>
        <v>0</v>
      </c>
      <c r="TNS174" s="132">
        <f t="shared" si="225"/>
        <v>0</v>
      </c>
      <c r="TNT174" s="132">
        <f t="shared" si="225"/>
        <v>0</v>
      </c>
      <c r="TNU174" s="132">
        <f t="shared" si="225"/>
        <v>0</v>
      </c>
      <c r="TNV174" s="132">
        <f t="shared" si="225"/>
        <v>0</v>
      </c>
      <c r="TNW174" s="132">
        <f t="shared" si="225"/>
        <v>0</v>
      </c>
      <c r="TNX174" s="132">
        <f t="shared" si="225"/>
        <v>0</v>
      </c>
      <c r="TNY174" s="132">
        <f t="shared" si="225"/>
        <v>0</v>
      </c>
      <c r="TNZ174" s="132">
        <f t="shared" si="225"/>
        <v>0</v>
      </c>
      <c r="TOA174" s="132">
        <f t="shared" si="225"/>
        <v>0</v>
      </c>
      <c r="TOB174" s="132">
        <f t="shared" si="225"/>
        <v>0</v>
      </c>
      <c r="TOC174" s="132">
        <f t="shared" si="225"/>
        <v>0</v>
      </c>
      <c r="TOD174" s="132">
        <f t="shared" ref="TOD174:TQO174" si="226">SUBTOTAL(9,TOD64:TOD65)</f>
        <v>0</v>
      </c>
      <c r="TOE174" s="132">
        <f t="shared" si="226"/>
        <v>0</v>
      </c>
      <c r="TOF174" s="132">
        <f t="shared" si="226"/>
        <v>0</v>
      </c>
      <c r="TOG174" s="132">
        <f t="shared" si="226"/>
        <v>0</v>
      </c>
      <c r="TOH174" s="132">
        <f t="shared" si="226"/>
        <v>0</v>
      </c>
      <c r="TOI174" s="132">
        <f t="shared" si="226"/>
        <v>0</v>
      </c>
      <c r="TOJ174" s="132">
        <f t="shared" si="226"/>
        <v>0</v>
      </c>
      <c r="TOK174" s="132">
        <f t="shared" si="226"/>
        <v>0</v>
      </c>
      <c r="TOL174" s="132">
        <f t="shared" si="226"/>
        <v>0</v>
      </c>
      <c r="TOM174" s="132">
        <f t="shared" si="226"/>
        <v>0</v>
      </c>
      <c r="TON174" s="132">
        <f t="shared" si="226"/>
        <v>0</v>
      </c>
      <c r="TOO174" s="132">
        <f t="shared" si="226"/>
        <v>0</v>
      </c>
      <c r="TOP174" s="132">
        <f t="shared" si="226"/>
        <v>0</v>
      </c>
      <c r="TOQ174" s="132">
        <f t="shared" si="226"/>
        <v>0</v>
      </c>
      <c r="TOR174" s="132">
        <f t="shared" si="226"/>
        <v>0</v>
      </c>
      <c r="TOS174" s="132">
        <f t="shared" si="226"/>
        <v>0</v>
      </c>
      <c r="TOT174" s="132">
        <f t="shared" si="226"/>
        <v>0</v>
      </c>
      <c r="TOU174" s="132">
        <f t="shared" si="226"/>
        <v>0</v>
      </c>
      <c r="TOV174" s="132">
        <f t="shared" si="226"/>
        <v>0</v>
      </c>
      <c r="TOW174" s="132">
        <f t="shared" si="226"/>
        <v>0</v>
      </c>
      <c r="TOX174" s="132">
        <f t="shared" si="226"/>
        <v>0</v>
      </c>
      <c r="TOY174" s="132">
        <f t="shared" si="226"/>
        <v>0</v>
      </c>
      <c r="TOZ174" s="132">
        <f t="shared" si="226"/>
        <v>0</v>
      </c>
      <c r="TPA174" s="132">
        <f t="shared" si="226"/>
        <v>0</v>
      </c>
      <c r="TPB174" s="132">
        <f t="shared" si="226"/>
        <v>0</v>
      </c>
      <c r="TPC174" s="132">
        <f t="shared" si="226"/>
        <v>0</v>
      </c>
      <c r="TPD174" s="132">
        <f t="shared" si="226"/>
        <v>0</v>
      </c>
      <c r="TPE174" s="132">
        <f t="shared" si="226"/>
        <v>0</v>
      </c>
      <c r="TPF174" s="132">
        <f t="shared" si="226"/>
        <v>0</v>
      </c>
      <c r="TPG174" s="132">
        <f t="shared" si="226"/>
        <v>0</v>
      </c>
      <c r="TPH174" s="132">
        <f t="shared" si="226"/>
        <v>0</v>
      </c>
      <c r="TPI174" s="132">
        <f t="shared" si="226"/>
        <v>0</v>
      </c>
      <c r="TPJ174" s="132">
        <f t="shared" si="226"/>
        <v>0</v>
      </c>
      <c r="TPK174" s="132">
        <f t="shared" si="226"/>
        <v>0</v>
      </c>
      <c r="TPL174" s="132">
        <f t="shared" si="226"/>
        <v>0</v>
      </c>
      <c r="TPM174" s="132">
        <f t="shared" si="226"/>
        <v>0</v>
      </c>
      <c r="TPN174" s="132">
        <f t="shared" si="226"/>
        <v>0</v>
      </c>
      <c r="TPO174" s="132">
        <f t="shared" si="226"/>
        <v>0</v>
      </c>
      <c r="TPP174" s="132">
        <f t="shared" si="226"/>
        <v>0</v>
      </c>
      <c r="TPQ174" s="132">
        <f t="shared" si="226"/>
        <v>0</v>
      </c>
      <c r="TPR174" s="132">
        <f t="shared" si="226"/>
        <v>0</v>
      </c>
      <c r="TPS174" s="132">
        <f t="shared" si="226"/>
        <v>0</v>
      </c>
      <c r="TPT174" s="132">
        <f t="shared" si="226"/>
        <v>0</v>
      </c>
      <c r="TPU174" s="132">
        <f t="shared" si="226"/>
        <v>0</v>
      </c>
      <c r="TPV174" s="132">
        <f t="shared" si="226"/>
        <v>0</v>
      </c>
      <c r="TPW174" s="132">
        <f t="shared" si="226"/>
        <v>0</v>
      </c>
      <c r="TPX174" s="132">
        <f t="shared" si="226"/>
        <v>0</v>
      </c>
      <c r="TPY174" s="132">
        <f t="shared" si="226"/>
        <v>0</v>
      </c>
      <c r="TPZ174" s="132">
        <f t="shared" si="226"/>
        <v>0</v>
      </c>
      <c r="TQA174" s="132">
        <f t="shared" si="226"/>
        <v>0</v>
      </c>
      <c r="TQB174" s="132">
        <f t="shared" si="226"/>
        <v>0</v>
      </c>
      <c r="TQC174" s="132">
        <f t="shared" si="226"/>
        <v>0</v>
      </c>
      <c r="TQD174" s="132">
        <f t="shared" si="226"/>
        <v>0</v>
      </c>
      <c r="TQE174" s="132">
        <f t="shared" si="226"/>
        <v>0</v>
      </c>
      <c r="TQF174" s="132">
        <f t="shared" si="226"/>
        <v>0</v>
      </c>
      <c r="TQG174" s="132">
        <f t="shared" si="226"/>
        <v>0</v>
      </c>
      <c r="TQH174" s="132">
        <f t="shared" si="226"/>
        <v>0</v>
      </c>
      <c r="TQI174" s="132">
        <f t="shared" si="226"/>
        <v>0</v>
      </c>
      <c r="TQJ174" s="132">
        <f t="shared" si="226"/>
        <v>0</v>
      </c>
      <c r="TQK174" s="132">
        <f t="shared" si="226"/>
        <v>0</v>
      </c>
      <c r="TQL174" s="132">
        <f t="shared" si="226"/>
        <v>0</v>
      </c>
      <c r="TQM174" s="132">
        <f t="shared" si="226"/>
        <v>0</v>
      </c>
      <c r="TQN174" s="132">
        <f t="shared" si="226"/>
        <v>0</v>
      </c>
      <c r="TQO174" s="132">
        <f t="shared" si="226"/>
        <v>0</v>
      </c>
      <c r="TQP174" s="132">
        <f t="shared" ref="TQP174:TTA174" si="227">SUBTOTAL(9,TQP64:TQP65)</f>
        <v>0</v>
      </c>
      <c r="TQQ174" s="132">
        <f t="shared" si="227"/>
        <v>0</v>
      </c>
      <c r="TQR174" s="132">
        <f t="shared" si="227"/>
        <v>0</v>
      </c>
      <c r="TQS174" s="132">
        <f t="shared" si="227"/>
        <v>0</v>
      </c>
      <c r="TQT174" s="132">
        <f t="shared" si="227"/>
        <v>0</v>
      </c>
      <c r="TQU174" s="132">
        <f t="shared" si="227"/>
        <v>0</v>
      </c>
      <c r="TQV174" s="132">
        <f t="shared" si="227"/>
        <v>0</v>
      </c>
      <c r="TQW174" s="132">
        <f t="shared" si="227"/>
        <v>0</v>
      </c>
      <c r="TQX174" s="132">
        <f t="shared" si="227"/>
        <v>0</v>
      </c>
      <c r="TQY174" s="132">
        <f t="shared" si="227"/>
        <v>0</v>
      </c>
      <c r="TQZ174" s="132">
        <f t="shared" si="227"/>
        <v>0</v>
      </c>
      <c r="TRA174" s="132">
        <f t="shared" si="227"/>
        <v>0</v>
      </c>
      <c r="TRB174" s="132">
        <f t="shared" si="227"/>
        <v>0</v>
      </c>
      <c r="TRC174" s="132">
        <f t="shared" si="227"/>
        <v>0</v>
      </c>
      <c r="TRD174" s="132">
        <f t="shared" si="227"/>
        <v>0</v>
      </c>
      <c r="TRE174" s="132">
        <f t="shared" si="227"/>
        <v>0</v>
      </c>
      <c r="TRF174" s="132">
        <f t="shared" si="227"/>
        <v>0</v>
      </c>
      <c r="TRG174" s="132">
        <f t="shared" si="227"/>
        <v>0</v>
      </c>
      <c r="TRH174" s="132">
        <f t="shared" si="227"/>
        <v>0</v>
      </c>
      <c r="TRI174" s="132">
        <f t="shared" si="227"/>
        <v>0</v>
      </c>
      <c r="TRJ174" s="132">
        <f t="shared" si="227"/>
        <v>0</v>
      </c>
      <c r="TRK174" s="132">
        <f t="shared" si="227"/>
        <v>0</v>
      </c>
      <c r="TRL174" s="132">
        <f t="shared" si="227"/>
        <v>0</v>
      </c>
      <c r="TRM174" s="132">
        <f t="shared" si="227"/>
        <v>0</v>
      </c>
      <c r="TRN174" s="132">
        <f t="shared" si="227"/>
        <v>0</v>
      </c>
      <c r="TRO174" s="132">
        <f t="shared" si="227"/>
        <v>0</v>
      </c>
      <c r="TRP174" s="132">
        <f t="shared" si="227"/>
        <v>0</v>
      </c>
      <c r="TRQ174" s="132">
        <f t="shared" si="227"/>
        <v>0</v>
      </c>
      <c r="TRR174" s="132">
        <f t="shared" si="227"/>
        <v>0</v>
      </c>
      <c r="TRS174" s="132">
        <f t="shared" si="227"/>
        <v>0</v>
      </c>
      <c r="TRT174" s="132">
        <f t="shared" si="227"/>
        <v>0</v>
      </c>
      <c r="TRU174" s="132">
        <f t="shared" si="227"/>
        <v>0</v>
      </c>
      <c r="TRV174" s="132">
        <f t="shared" si="227"/>
        <v>0</v>
      </c>
      <c r="TRW174" s="132">
        <f t="shared" si="227"/>
        <v>0</v>
      </c>
      <c r="TRX174" s="132">
        <f t="shared" si="227"/>
        <v>0</v>
      </c>
      <c r="TRY174" s="132">
        <f t="shared" si="227"/>
        <v>0</v>
      </c>
      <c r="TRZ174" s="132">
        <f t="shared" si="227"/>
        <v>0</v>
      </c>
      <c r="TSA174" s="132">
        <f t="shared" si="227"/>
        <v>0</v>
      </c>
      <c r="TSB174" s="132">
        <f t="shared" si="227"/>
        <v>0</v>
      </c>
      <c r="TSC174" s="132">
        <f t="shared" si="227"/>
        <v>0</v>
      </c>
      <c r="TSD174" s="132">
        <f t="shared" si="227"/>
        <v>0</v>
      </c>
      <c r="TSE174" s="132">
        <f t="shared" si="227"/>
        <v>0</v>
      </c>
      <c r="TSF174" s="132">
        <f t="shared" si="227"/>
        <v>0</v>
      </c>
      <c r="TSG174" s="132">
        <f t="shared" si="227"/>
        <v>0</v>
      </c>
      <c r="TSH174" s="132">
        <f t="shared" si="227"/>
        <v>0</v>
      </c>
      <c r="TSI174" s="132">
        <f t="shared" si="227"/>
        <v>0</v>
      </c>
      <c r="TSJ174" s="132">
        <f t="shared" si="227"/>
        <v>0</v>
      </c>
      <c r="TSK174" s="132">
        <f t="shared" si="227"/>
        <v>0</v>
      </c>
      <c r="TSL174" s="132">
        <f t="shared" si="227"/>
        <v>0</v>
      </c>
      <c r="TSM174" s="132">
        <f t="shared" si="227"/>
        <v>0</v>
      </c>
      <c r="TSN174" s="132">
        <f t="shared" si="227"/>
        <v>0</v>
      </c>
      <c r="TSO174" s="132">
        <f t="shared" si="227"/>
        <v>0</v>
      </c>
      <c r="TSP174" s="132">
        <f t="shared" si="227"/>
        <v>0</v>
      </c>
      <c r="TSQ174" s="132">
        <f t="shared" si="227"/>
        <v>0</v>
      </c>
      <c r="TSR174" s="132">
        <f t="shared" si="227"/>
        <v>0</v>
      </c>
      <c r="TSS174" s="132">
        <f t="shared" si="227"/>
        <v>0</v>
      </c>
      <c r="TST174" s="132">
        <f t="shared" si="227"/>
        <v>0</v>
      </c>
      <c r="TSU174" s="132">
        <f t="shared" si="227"/>
        <v>0</v>
      </c>
      <c r="TSV174" s="132">
        <f t="shared" si="227"/>
        <v>0</v>
      </c>
      <c r="TSW174" s="132">
        <f t="shared" si="227"/>
        <v>0</v>
      </c>
      <c r="TSX174" s="132">
        <f t="shared" si="227"/>
        <v>0</v>
      </c>
      <c r="TSY174" s="132">
        <f t="shared" si="227"/>
        <v>0</v>
      </c>
      <c r="TSZ174" s="132">
        <f t="shared" si="227"/>
        <v>0</v>
      </c>
      <c r="TTA174" s="132">
        <f t="shared" si="227"/>
        <v>0</v>
      </c>
      <c r="TTB174" s="132">
        <f t="shared" ref="TTB174:TVM174" si="228">SUBTOTAL(9,TTB64:TTB65)</f>
        <v>0</v>
      </c>
      <c r="TTC174" s="132">
        <f t="shared" si="228"/>
        <v>0</v>
      </c>
      <c r="TTD174" s="132">
        <f t="shared" si="228"/>
        <v>0</v>
      </c>
      <c r="TTE174" s="132">
        <f t="shared" si="228"/>
        <v>0</v>
      </c>
      <c r="TTF174" s="132">
        <f t="shared" si="228"/>
        <v>0</v>
      </c>
      <c r="TTG174" s="132">
        <f t="shared" si="228"/>
        <v>0</v>
      </c>
      <c r="TTH174" s="132">
        <f t="shared" si="228"/>
        <v>0</v>
      </c>
      <c r="TTI174" s="132">
        <f t="shared" si="228"/>
        <v>0</v>
      </c>
      <c r="TTJ174" s="132">
        <f t="shared" si="228"/>
        <v>0</v>
      </c>
      <c r="TTK174" s="132">
        <f t="shared" si="228"/>
        <v>0</v>
      </c>
      <c r="TTL174" s="132">
        <f t="shared" si="228"/>
        <v>0</v>
      </c>
      <c r="TTM174" s="132">
        <f t="shared" si="228"/>
        <v>0</v>
      </c>
      <c r="TTN174" s="132">
        <f t="shared" si="228"/>
        <v>0</v>
      </c>
      <c r="TTO174" s="132">
        <f t="shared" si="228"/>
        <v>0</v>
      </c>
      <c r="TTP174" s="132">
        <f t="shared" si="228"/>
        <v>0</v>
      </c>
      <c r="TTQ174" s="132">
        <f t="shared" si="228"/>
        <v>0</v>
      </c>
      <c r="TTR174" s="132">
        <f t="shared" si="228"/>
        <v>0</v>
      </c>
      <c r="TTS174" s="132">
        <f t="shared" si="228"/>
        <v>0</v>
      </c>
      <c r="TTT174" s="132">
        <f t="shared" si="228"/>
        <v>0</v>
      </c>
      <c r="TTU174" s="132">
        <f t="shared" si="228"/>
        <v>0</v>
      </c>
      <c r="TTV174" s="132">
        <f t="shared" si="228"/>
        <v>0</v>
      </c>
      <c r="TTW174" s="132">
        <f t="shared" si="228"/>
        <v>0</v>
      </c>
      <c r="TTX174" s="132">
        <f t="shared" si="228"/>
        <v>0</v>
      </c>
      <c r="TTY174" s="132">
        <f t="shared" si="228"/>
        <v>0</v>
      </c>
      <c r="TTZ174" s="132">
        <f t="shared" si="228"/>
        <v>0</v>
      </c>
      <c r="TUA174" s="132">
        <f t="shared" si="228"/>
        <v>0</v>
      </c>
      <c r="TUB174" s="132">
        <f t="shared" si="228"/>
        <v>0</v>
      </c>
      <c r="TUC174" s="132">
        <f t="shared" si="228"/>
        <v>0</v>
      </c>
      <c r="TUD174" s="132">
        <f t="shared" si="228"/>
        <v>0</v>
      </c>
      <c r="TUE174" s="132">
        <f t="shared" si="228"/>
        <v>0</v>
      </c>
      <c r="TUF174" s="132">
        <f t="shared" si="228"/>
        <v>0</v>
      </c>
      <c r="TUG174" s="132">
        <f t="shared" si="228"/>
        <v>0</v>
      </c>
      <c r="TUH174" s="132">
        <f t="shared" si="228"/>
        <v>0</v>
      </c>
      <c r="TUI174" s="132">
        <f t="shared" si="228"/>
        <v>0</v>
      </c>
      <c r="TUJ174" s="132">
        <f t="shared" si="228"/>
        <v>0</v>
      </c>
      <c r="TUK174" s="132">
        <f t="shared" si="228"/>
        <v>0</v>
      </c>
      <c r="TUL174" s="132">
        <f t="shared" si="228"/>
        <v>0</v>
      </c>
      <c r="TUM174" s="132">
        <f t="shared" si="228"/>
        <v>0</v>
      </c>
      <c r="TUN174" s="132">
        <f t="shared" si="228"/>
        <v>0</v>
      </c>
      <c r="TUO174" s="132">
        <f t="shared" si="228"/>
        <v>0</v>
      </c>
      <c r="TUP174" s="132">
        <f t="shared" si="228"/>
        <v>0</v>
      </c>
      <c r="TUQ174" s="132">
        <f t="shared" si="228"/>
        <v>0</v>
      </c>
      <c r="TUR174" s="132">
        <f t="shared" si="228"/>
        <v>0</v>
      </c>
      <c r="TUS174" s="132">
        <f t="shared" si="228"/>
        <v>0</v>
      </c>
      <c r="TUT174" s="132">
        <f t="shared" si="228"/>
        <v>0</v>
      </c>
      <c r="TUU174" s="132">
        <f t="shared" si="228"/>
        <v>0</v>
      </c>
      <c r="TUV174" s="132">
        <f t="shared" si="228"/>
        <v>0</v>
      </c>
      <c r="TUW174" s="132">
        <f t="shared" si="228"/>
        <v>0</v>
      </c>
      <c r="TUX174" s="132">
        <f t="shared" si="228"/>
        <v>0</v>
      </c>
      <c r="TUY174" s="132">
        <f t="shared" si="228"/>
        <v>0</v>
      </c>
      <c r="TUZ174" s="132">
        <f t="shared" si="228"/>
        <v>0</v>
      </c>
      <c r="TVA174" s="132">
        <f t="shared" si="228"/>
        <v>0</v>
      </c>
      <c r="TVB174" s="132">
        <f t="shared" si="228"/>
        <v>0</v>
      </c>
      <c r="TVC174" s="132">
        <f t="shared" si="228"/>
        <v>0</v>
      </c>
      <c r="TVD174" s="132">
        <f t="shared" si="228"/>
        <v>0</v>
      </c>
      <c r="TVE174" s="132">
        <f t="shared" si="228"/>
        <v>0</v>
      </c>
      <c r="TVF174" s="132">
        <f t="shared" si="228"/>
        <v>0</v>
      </c>
      <c r="TVG174" s="132">
        <f t="shared" si="228"/>
        <v>0</v>
      </c>
      <c r="TVH174" s="132">
        <f t="shared" si="228"/>
        <v>0</v>
      </c>
      <c r="TVI174" s="132">
        <f t="shared" si="228"/>
        <v>0</v>
      </c>
      <c r="TVJ174" s="132">
        <f t="shared" si="228"/>
        <v>0</v>
      </c>
      <c r="TVK174" s="132">
        <f t="shared" si="228"/>
        <v>0</v>
      </c>
      <c r="TVL174" s="132">
        <f t="shared" si="228"/>
        <v>0</v>
      </c>
      <c r="TVM174" s="132">
        <f t="shared" si="228"/>
        <v>0</v>
      </c>
      <c r="TVN174" s="132">
        <f t="shared" ref="TVN174:TXY174" si="229">SUBTOTAL(9,TVN64:TVN65)</f>
        <v>0</v>
      </c>
      <c r="TVO174" s="132">
        <f t="shared" si="229"/>
        <v>0</v>
      </c>
      <c r="TVP174" s="132">
        <f t="shared" si="229"/>
        <v>0</v>
      </c>
      <c r="TVQ174" s="132">
        <f t="shared" si="229"/>
        <v>0</v>
      </c>
      <c r="TVR174" s="132">
        <f t="shared" si="229"/>
        <v>0</v>
      </c>
      <c r="TVS174" s="132">
        <f t="shared" si="229"/>
        <v>0</v>
      </c>
      <c r="TVT174" s="132">
        <f t="shared" si="229"/>
        <v>0</v>
      </c>
      <c r="TVU174" s="132">
        <f t="shared" si="229"/>
        <v>0</v>
      </c>
      <c r="TVV174" s="132">
        <f t="shared" si="229"/>
        <v>0</v>
      </c>
      <c r="TVW174" s="132">
        <f t="shared" si="229"/>
        <v>0</v>
      </c>
      <c r="TVX174" s="132">
        <f t="shared" si="229"/>
        <v>0</v>
      </c>
      <c r="TVY174" s="132">
        <f t="shared" si="229"/>
        <v>0</v>
      </c>
      <c r="TVZ174" s="132">
        <f t="shared" si="229"/>
        <v>0</v>
      </c>
      <c r="TWA174" s="132">
        <f t="shared" si="229"/>
        <v>0</v>
      </c>
      <c r="TWB174" s="132">
        <f t="shared" si="229"/>
        <v>0</v>
      </c>
      <c r="TWC174" s="132">
        <f t="shared" si="229"/>
        <v>0</v>
      </c>
      <c r="TWD174" s="132">
        <f t="shared" si="229"/>
        <v>0</v>
      </c>
      <c r="TWE174" s="132">
        <f t="shared" si="229"/>
        <v>0</v>
      </c>
      <c r="TWF174" s="132">
        <f t="shared" si="229"/>
        <v>0</v>
      </c>
      <c r="TWG174" s="132">
        <f t="shared" si="229"/>
        <v>0</v>
      </c>
      <c r="TWH174" s="132">
        <f t="shared" si="229"/>
        <v>0</v>
      </c>
      <c r="TWI174" s="132">
        <f t="shared" si="229"/>
        <v>0</v>
      </c>
      <c r="TWJ174" s="132">
        <f t="shared" si="229"/>
        <v>0</v>
      </c>
      <c r="TWK174" s="132">
        <f t="shared" si="229"/>
        <v>0</v>
      </c>
      <c r="TWL174" s="132">
        <f t="shared" si="229"/>
        <v>0</v>
      </c>
      <c r="TWM174" s="132">
        <f t="shared" si="229"/>
        <v>0</v>
      </c>
      <c r="TWN174" s="132">
        <f t="shared" si="229"/>
        <v>0</v>
      </c>
      <c r="TWO174" s="132">
        <f t="shared" si="229"/>
        <v>0</v>
      </c>
      <c r="TWP174" s="132">
        <f t="shared" si="229"/>
        <v>0</v>
      </c>
      <c r="TWQ174" s="132">
        <f t="shared" si="229"/>
        <v>0</v>
      </c>
      <c r="TWR174" s="132">
        <f t="shared" si="229"/>
        <v>0</v>
      </c>
      <c r="TWS174" s="132">
        <f t="shared" si="229"/>
        <v>0</v>
      </c>
      <c r="TWT174" s="132">
        <f t="shared" si="229"/>
        <v>0</v>
      </c>
      <c r="TWU174" s="132">
        <f t="shared" si="229"/>
        <v>0</v>
      </c>
      <c r="TWV174" s="132">
        <f t="shared" si="229"/>
        <v>0</v>
      </c>
      <c r="TWW174" s="132">
        <f t="shared" si="229"/>
        <v>0</v>
      </c>
      <c r="TWX174" s="132">
        <f t="shared" si="229"/>
        <v>0</v>
      </c>
      <c r="TWY174" s="132">
        <f t="shared" si="229"/>
        <v>0</v>
      </c>
      <c r="TWZ174" s="132">
        <f t="shared" si="229"/>
        <v>0</v>
      </c>
      <c r="TXA174" s="132">
        <f t="shared" si="229"/>
        <v>0</v>
      </c>
      <c r="TXB174" s="132">
        <f t="shared" si="229"/>
        <v>0</v>
      </c>
      <c r="TXC174" s="132">
        <f t="shared" si="229"/>
        <v>0</v>
      </c>
      <c r="TXD174" s="132">
        <f t="shared" si="229"/>
        <v>0</v>
      </c>
      <c r="TXE174" s="132">
        <f t="shared" si="229"/>
        <v>0</v>
      </c>
      <c r="TXF174" s="132">
        <f t="shared" si="229"/>
        <v>0</v>
      </c>
      <c r="TXG174" s="132">
        <f t="shared" si="229"/>
        <v>0</v>
      </c>
      <c r="TXH174" s="132">
        <f t="shared" si="229"/>
        <v>0</v>
      </c>
      <c r="TXI174" s="132">
        <f t="shared" si="229"/>
        <v>0</v>
      </c>
      <c r="TXJ174" s="132">
        <f t="shared" si="229"/>
        <v>0</v>
      </c>
      <c r="TXK174" s="132">
        <f t="shared" si="229"/>
        <v>0</v>
      </c>
      <c r="TXL174" s="132">
        <f t="shared" si="229"/>
        <v>0</v>
      </c>
      <c r="TXM174" s="132">
        <f t="shared" si="229"/>
        <v>0</v>
      </c>
      <c r="TXN174" s="132">
        <f t="shared" si="229"/>
        <v>0</v>
      </c>
      <c r="TXO174" s="132">
        <f t="shared" si="229"/>
        <v>0</v>
      </c>
      <c r="TXP174" s="132">
        <f t="shared" si="229"/>
        <v>0</v>
      </c>
      <c r="TXQ174" s="132">
        <f t="shared" si="229"/>
        <v>0</v>
      </c>
      <c r="TXR174" s="132">
        <f t="shared" si="229"/>
        <v>0</v>
      </c>
      <c r="TXS174" s="132">
        <f t="shared" si="229"/>
        <v>0</v>
      </c>
      <c r="TXT174" s="132">
        <f t="shared" si="229"/>
        <v>0</v>
      </c>
      <c r="TXU174" s="132">
        <f t="shared" si="229"/>
        <v>0</v>
      </c>
      <c r="TXV174" s="132">
        <f t="shared" si="229"/>
        <v>0</v>
      </c>
      <c r="TXW174" s="132">
        <f t="shared" si="229"/>
        <v>0</v>
      </c>
      <c r="TXX174" s="132">
        <f t="shared" si="229"/>
        <v>0</v>
      </c>
      <c r="TXY174" s="132">
        <f t="shared" si="229"/>
        <v>0</v>
      </c>
      <c r="TXZ174" s="132">
        <f t="shared" ref="TXZ174:UAK174" si="230">SUBTOTAL(9,TXZ64:TXZ65)</f>
        <v>0</v>
      </c>
      <c r="TYA174" s="132">
        <f t="shared" si="230"/>
        <v>0</v>
      </c>
      <c r="TYB174" s="132">
        <f t="shared" si="230"/>
        <v>0</v>
      </c>
      <c r="TYC174" s="132">
        <f t="shared" si="230"/>
        <v>0</v>
      </c>
      <c r="TYD174" s="132">
        <f t="shared" si="230"/>
        <v>0</v>
      </c>
      <c r="TYE174" s="132">
        <f t="shared" si="230"/>
        <v>0</v>
      </c>
      <c r="TYF174" s="132">
        <f t="shared" si="230"/>
        <v>0</v>
      </c>
      <c r="TYG174" s="132">
        <f t="shared" si="230"/>
        <v>0</v>
      </c>
      <c r="TYH174" s="132">
        <f t="shared" si="230"/>
        <v>0</v>
      </c>
      <c r="TYI174" s="132">
        <f t="shared" si="230"/>
        <v>0</v>
      </c>
      <c r="TYJ174" s="132">
        <f t="shared" si="230"/>
        <v>0</v>
      </c>
      <c r="TYK174" s="132">
        <f t="shared" si="230"/>
        <v>0</v>
      </c>
      <c r="TYL174" s="132">
        <f t="shared" si="230"/>
        <v>0</v>
      </c>
      <c r="TYM174" s="132">
        <f t="shared" si="230"/>
        <v>0</v>
      </c>
      <c r="TYN174" s="132">
        <f t="shared" si="230"/>
        <v>0</v>
      </c>
      <c r="TYO174" s="132">
        <f t="shared" si="230"/>
        <v>0</v>
      </c>
      <c r="TYP174" s="132">
        <f t="shared" si="230"/>
        <v>0</v>
      </c>
      <c r="TYQ174" s="132">
        <f t="shared" si="230"/>
        <v>0</v>
      </c>
      <c r="TYR174" s="132">
        <f t="shared" si="230"/>
        <v>0</v>
      </c>
      <c r="TYS174" s="132">
        <f t="shared" si="230"/>
        <v>0</v>
      </c>
      <c r="TYT174" s="132">
        <f t="shared" si="230"/>
        <v>0</v>
      </c>
      <c r="TYU174" s="132">
        <f t="shared" si="230"/>
        <v>0</v>
      </c>
      <c r="TYV174" s="132">
        <f t="shared" si="230"/>
        <v>0</v>
      </c>
      <c r="TYW174" s="132">
        <f t="shared" si="230"/>
        <v>0</v>
      </c>
      <c r="TYX174" s="132">
        <f t="shared" si="230"/>
        <v>0</v>
      </c>
      <c r="TYY174" s="132">
        <f t="shared" si="230"/>
        <v>0</v>
      </c>
      <c r="TYZ174" s="132">
        <f t="shared" si="230"/>
        <v>0</v>
      </c>
      <c r="TZA174" s="132">
        <f t="shared" si="230"/>
        <v>0</v>
      </c>
      <c r="TZB174" s="132">
        <f t="shared" si="230"/>
        <v>0</v>
      </c>
      <c r="TZC174" s="132">
        <f t="shared" si="230"/>
        <v>0</v>
      </c>
      <c r="TZD174" s="132">
        <f t="shared" si="230"/>
        <v>0</v>
      </c>
      <c r="TZE174" s="132">
        <f t="shared" si="230"/>
        <v>0</v>
      </c>
      <c r="TZF174" s="132">
        <f t="shared" si="230"/>
        <v>0</v>
      </c>
      <c r="TZG174" s="132">
        <f t="shared" si="230"/>
        <v>0</v>
      </c>
      <c r="TZH174" s="132">
        <f t="shared" si="230"/>
        <v>0</v>
      </c>
      <c r="TZI174" s="132">
        <f t="shared" si="230"/>
        <v>0</v>
      </c>
      <c r="TZJ174" s="132">
        <f t="shared" si="230"/>
        <v>0</v>
      </c>
      <c r="TZK174" s="132">
        <f t="shared" si="230"/>
        <v>0</v>
      </c>
      <c r="TZL174" s="132">
        <f t="shared" si="230"/>
        <v>0</v>
      </c>
      <c r="TZM174" s="132">
        <f t="shared" si="230"/>
        <v>0</v>
      </c>
      <c r="TZN174" s="132">
        <f t="shared" si="230"/>
        <v>0</v>
      </c>
      <c r="TZO174" s="132">
        <f t="shared" si="230"/>
        <v>0</v>
      </c>
      <c r="TZP174" s="132">
        <f t="shared" si="230"/>
        <v>0</v>
      </c>
      <c r="TZQ174" s="132">
        <f t="shared" si="230"/>
        <v>0</v>
      </c>
      <c r="TZR174" s="132">
        <f t="shared" si="230"/>
        <v>0</v>
      </c>
      <c r="TZS174" s="132">
        <f t="shared" si="230"/>
        <v>0</v>
      </c>
      <c r="TZT174" s="132">
        <f t="shared" si="230"/>
        <v>0</v>
      </c>
      <c r="TZU174" s="132">
        <f t="shared" si="230"/>
        <v>0</v>
      </c>
      <c r="TZV174" s="132">
        <f t="shared" si="230"/>
        <v>0</v>
      </c>
      <c r="TZW174" s="132">
        <f t="shared" si="230"/>
        <v>0</v>
      </c>
      <c r="TZX174" s="132">
        <f t="shared" si="230"/>
        <v>0</v>
      </c>
      <c r="TZY174" s="132">
        <f t="shared" si="230"/>
        <v>0</v>
      </c>
      <c r="TZZ174" s="132">
        <f t="shared" si="230"/>
        <v>0</v>
      </c>
      <c r="UAA174" s="132">
        <f t="shared" si="230"/>
        <v>0</v>
      </c>
      <c r="UAB174" s="132">
        <f t="shared" si="230"/>
        <v>0</v>
      </c>
      <c r="UAC174" s="132">
        <f t="shared" si="230"/>
        <v>0</v>
      </c>
      <c r="UAD174" s="132">
        <f t="shared" si="230"/>
        <v>0</v>
      </c>
      <c r="UAE174" s="132">
        <f t="shared" si="230"/>
        <v>0</v>
      </c>
      <c r="UAF174" s="132">
        <f t="shared" si="230"/>
        <v>0</v>
      </c>
      <c r="UAG174" s="132">
        <f t="shared" si="230"/>
        <v>0</v>
      </c>
      <c r="UAH174" s="132">
        <f t="shared" si="230"/>
        <v>0</v>
      </c>
      <c r="UAI174" s="132">
        <f t="shared" si="230"/>
        <v>0</v>
      </c>
      <c r="UAJ174" s="132">
        <f t="shared" si="230"/>
        <v>0</v>
      </c>
      <c r="UAK174" s="132">
        <f t="shared" si="230"/>
        <v>0</v>
      </c>
      <c r="UAL174" s="132">
        <f t="shared" ref="UAL174:UCW174" si="231">SUBTOTAL(9,UAL64:UAL65)</f>
        <v>0</v>
      </c>
      <c r="UAM174" s="132">
        <f t="shared" si="231"/>
        <v>0</v>
      </c>
      <c r="UAN174" s="132">
        <f t="shared" si="231"/>
        <v>0</v>
      </c>
      <c r="UAO174" s="132">
        <f t="shared" si="231"/>
        <v>0</v>
      </c>
      <c r="UAP174" s="132">
        <f t="shared" si="231"/>
        <v>0</v>
      </c>
      <c r="UAQ174" s="132">
        <f t="shared" si="231"/>
        <v>0</v>
      </c>
      <c r="UAR174" s="132">
        <f t="shared" si="231"/>
        <v>0</v>
      </c>
      <c r="UAS174" s="132">
        <f t="shared" si="231"/>
        <v>0</v>
      </c>
      <c r="UAT174" s="132">
        <f t="shared" si="231"/>
        <v>0</v>
      </c>
      <c r="UAU174" s="132">
        <f t="shared" si="231"/>
        <v>0</v>
      </c>
      <c r="UAV174" s="132">
        <f t="shared" si="231"/>
        <v>0</v>
      </c>
      <c r="UAW174" s="132">
        <f t="shared" si="231"/>
        <v>0</v>
      </c>
      <c r="UAX174" s="132">
        <f t="shared" si="231"/>
        <v>0</v>
      </c>
      <c r="UAY174" s="132">
        <f t="shared" si="231"/>
        <v>0</v>
      </c>
      <c r="UAZ174" s="132">
        <f t="shared" si="231"/>
        <v>0</v>
      </c>
      <c r="UBA174" s="132">
        <f t="shared" si="231"/>
        <v>0</v>
      </c>
      <c r="UBB174" s="132">
        <f t="shared" si="231"/>
        <v>0</v>
      </c>
      <c r="UBC174" s="132">
        <f t="shared" si="231"/>
        <v>0</v>
      </c>
      <c r="UBD174" s="132">
        <f t="shared" si="231"/>
        <v>0</v>
      </c>
      <c r="UBE174" s="132">
        <f t="shared" si="231"/>
        <v>0</v>
      </c>
      <c r="UBF174" s="132">
        <f t="shared" si="231"/>
        <v>0</v>
      </c>
      <c r="UBG174" s="132">
        <f t="shared" si="231"/>
        <v>0</v>
      </c>
      <c r="UBH174" s="132">
        <f t="shared" si="231"/>
        <v>0</v>
      </c>
      <c r="UBI174" s="132">
        <f t="shared" si="231"/>
        <v>0</v>
      </c>
      <c r="UBJ174" s="132">
        <f t="shared" si="231"/>
        <v>0</v>
      </c>
      <c r="UBK174" s="132">
        <f t="shared" si="231"/>
        <v>0</v>
      </c>
      <c r="UBL174" s="132">
        <f t="shared" si="231"/>
        <v>0</v>
      </c>
      <c r="UBM174" s="132">
        <f t="shared" si="231"/>
        <v>0</v>
      </c>
      <c r="UBN174" s="132">
        <f t="shared" si="231"/>
        <v>0</v>
      </c>
      <c r="UBO174" s="132">
        <f t="shared" si="231"/>
        <v>0</v>
      </c>
      <c r="UBP174" s="132">
        <f t="shared" si="231"/>
        <v>0</v>
      </c>
      <c r="UBQ174" s="132">
        <f t="shared" si="231"/>
        <v>0</v>
      </c>
      <c r="UBR174" s="132">
        <f t="shared" si="231"/>
        <v>0</v>
      </c>
      <c r="UBS174" s="132">
        <f t="shared" si="231"/>
        <v>0</v>
      </c>
      <c r="UBT174" s="132">
        <f t="shared" si="231"/>
        <v>0</v>
      </c>
      <c r="UBU174" s="132">
        <f t="shared" si="231"/>
        <v>0</v>
      </c>
      <c r="UBV174" s="132">
        <f t="shared" si="231"/>
        <v>0</v>
      </c>
      <c r="UBW174" s="132">
        <f t="shared" si="231"/>
        <v>0</v>
      </c>
      <c r="UBX174" s="132">
        <f t="shared" si="231"/>
        <v>0</v>
      </c>
      <c r="UBY174" s="132">
        <f t="shared" si="231"/>
        <v>0</v>
      </c>
      <c r="UBZ174" s="132">
        <f t="shared" si="231"/>
        <v>0</v>
      </c>
      <c r="UCA174" s="132">
        <f t="shared" si="231"/>
        <v>0</v>
      </c>
      <c r="UCB174" s="132">
        <f t="shared" si="231"/>
        <v>0</v>
      </c>
      <c r="UCC174" s="132">
        <f t="shared" si="231"/>
        <v>0</v>
      </c>
      <c r="UCD174" s="132">
        <f t="shared" si="231"/>
        <v>0</v>
      </c>
      <c r="UCE174" s="132">
        <f t="shared" si="231"/>
        <v>0</v>
      </c>
      <c r="UCF174" s="132">
        <f t="shared" si="231"/>
        <v>0</v>
      </c>
      <c r="UCG174" s="132">
        <f t="shared" si="231"/>
        <v>0</v>
      </c>
      <c r="UCH174" s="132">
        <f t="shared" si="231"/>
        <v>0</v>
      </c>
      <c r="UCI174" s="132">
        <f t="shared" si="231"/>
        <v>0</v>
      </c>
      <c r="UCJ174" s="132">
        <f t="shared" si="231"/>
        <v>0</v>
      </c>
      <c r="UCK174" s="132">
        <f t="shared" si="231"/>
        <v>0</v>
      </c>
      <c r="UCL174" s="132">
        <f t="shared" si="231"/>
        <v>0</v>
      </c>
      <c r="UCM174" s="132">
        <f t="shared" si="231"/>
        <v>0</v>
      </c>
      <c r="UCN174" s="132">
        <f t="shared" si="231"/>
        <v>0</v>
      </c>
      <c r="UCO174" s="132">
        <f t="shared" si="231"/>
        <v>0</v>
      </c>
      <c r="UCP174" s="132">
        <f t="shared" si="231"/>
        <v>0</v>
      </c>
      <c r="UCQ174" s="132">
        <f t="shared" si="231"/>
        <v>0</v>
      </c>
      <c r="UCR174" s="132">
        <f t="shared" si="231"/>
        <v>0</v>
      </c>
      <c r="UCS174" s="132">
        <f t="shared" si="231"/>
        <v>0</v>
      </c>
      <c r="UCT174" s="132">
        <f t="shared" si="231"/>
        <v>0</v>
      </c>
      <c r="UCU174" s="132">
        <f t="shared" si="231"/>
        <v>0</v>
      </c>
      <c r="UCV174" s="132">
        <f t="shared" si="231"/>
        <v>0</v>
      </c>
      <c r="UCW174" s="132">
        <f t="shared" si="231"/>
        <v>0</v>
      </c>
      <c r="UCX174" s="132">
        <f t="shared" ref="UCX174:UFI174" si="232">SUBTOTAL(9,UCX64:UCX65)</f>
        <v>0</v>
      </c>
      <c r="UCY174" s="132">
        <f t="shared" si="232"/>
        <v>0</v>
      </c>
      <c r="UCZ174" s="132">
        <f t="shared" si="232"/>
        <v>0</v>
      </c>
      <c r="UDA174" s="132">
        <f t="shared" si="232"/>
        <v>0</v>
      </c>
      <c r="UDB174" s="132">
        <f t="shared" si="232"/>
        <v>0</v>
      </c>
      <c r="UDC174" s="132">
        <f t="shared" si="232"/>
        <v>0</v>
      </c>
      <c r="UDD174" s="132">
        <f t="shared" si="232"/>
        <v>0</v>
      </c>
      <c r="UDE174" s="132">
        <f t="shared" si="232"/>
        <v>0</v>
      </c>
      <c r="UDF174" s="132">
        <f t="shared" si="232"/>
        <v>0</v>
      </c>
      <c r="UDG174" s="132">
        <f t="shared" si="232"/>
        <v>0</v>
      </c>
      <c r="UDH174" s="132">
        <f t="shared" si="232"/>
        <v>0</v>
      </c>
      <c r="UDI174" s="132">
        <f t="shared" si="232"/>
        <v>0</v>
      </c>
      <c r="UDJ174" s="132">
        <f t="shared" si="232"/>
        <v>0</v>
      </c>
      <c r="UDK174" s="132">
        <f t="shared" si="232"/>
        <v>0</v>
      </c>
      <c r="UDL174" s="132">
        <f t="shared" si="232"/>
        <v>0</v>
      </c>
      <c r="UDM174" s="132">
        <f t="shared" si="232"/>
        <v>0</v>
      </c>
      <c r="UDN174" s="132">
        <f t="shared" si="232"/>
        <v>0</v>
      </c>
      <c r="UDO174" s="132">
        <f t="shared" si="232"/>
        <v>0</v>
      </c>
      <c r="UDP174" s="132">
        <f t="shared" si="232"/>
        <v>0</v>
      </c>
      <c r="UDQ174" s="132">
        <f t="shared" si="232"/>
        <v>0</v>
      </c>
      <c r="UDR174" s="132">
        <f t="shared" si="232"/>
        <v>0</v>
      </c>
      <c r="UDS174" s="132">
        <f t="shared" si="232"/>
        <v>0</v>
      </c>
      <c r="UDT174" s="132">
        <f t="shared" si="232"/>
        <v>0</v>
      </c>
      <c r="UDU174" s="132">
        <f t="shared" si="232"/>
        <v>0</v>
      </c>
      <c r="UDV174" s="132">
        <f t="shared" si="232"/>
        <v>0</v>
      </c>
      <c r="UDW174" s="132">
        <f t="shared" si="232"/>
        <v>0</v>
      </c>
      <c r="UDX174" s="132">
        <f t="shared" si="232"/>
        <v>0</v>
      </c>
      <c r="UDY174" s="132">
        <f t="shared" si="232"/>
        <v>0</v>
      </c>
      <c r="UDZ174" s="132">
        <f t="shared" si="232"/>
        <v>0</v>
      </c>
      <c r="UEA174" s="132">
        <f t="shared" si="232"/>
        <v>0</v>
      </c>
      <c r="UEB174" s="132">
        <f t="shared" si="232"/>
        <v>0</v>
      </c>
      <c r="UEC174" s="132">
        <f t="shared" si="232"/>
        <v>0</v>
      </c>
      <c r="UED174" s="132">
        <f t="shared" si="232"/>
        <v>0</v>
      </c>
      <c r="UEE174" s="132">
        <f t="shared" si="232"/>
        <v>0</v>
      </c>
      <c r="UEF174" s="132">
        <f t="shared" si="232"/>
        <v>0</v>
      </c>
      <c r="UEG174" s="132">
        <f t="shared" si="232"/>
        <v>0</v>
      </c>
      <c r="UEH174" s="132">
        <f t="shared" si="232"/>
        <v>0</v>
      </c>
      <c r="UEI174" s="132">
        <f t="shared" si="232"/>
        <v>0</v>
      </c>
      <c r="UEJ174" s="132">
        <f t="shared" si="232"/>
        <v>0</v>
      </c>
      <c r="UEK174" s="132">
        <f t="shared" si="232"/>
        <v>0</v>
      </c>
      <c r="UEL174" s="132">
        <f t="shared" si="232"/>
        <v>0</v>
      </c>
      <c r="UEM174" s="132">
        <f t="shared" si="232"/>
        <v>0</v>
      </c>
      <c r="UEN174" s="132">
        <f t="shared" si="232"/>
        <v>0</v>
      </c>
      <c r="UEO174" s="132">
        <f t="shared" si="232"/>
        <v>0</v>
      </c>
      <c r="UEP174" s="132">
        <f t="shared" si="232"/>
        <v>0</v>
      </c>
      <c r="UEQ174" s="132">
        <f t="shared" si="232"/>
        <v>0</v>
      </c>
      <c r="UER174" s="132">
        <f t="shared" si="232"/>
        <v>0</v>
      </c>
      <c r="UES174" s="132">
        <f t="shared" si="232"/>
        <v>0</v>
      </c>
      <c r="UET174" s="132">
        <f t="shared" si="232"/>
        <v>0</v>
      </c>
      <c r="UEU174" s="132">
        <f t="shared" si="232"/>
        <v>0</v>
      </c>
      <c r="UEV174" s="132">
        <f t="shared" si="232"/>
        <v>0</v>
      </c>
      <c r="UEW174" s="132">
        <f t="shared" si="232"/>
        <v>0</v>
      </c>
      <c r="UEX174" s="132">
        <f t="shared" si="232"/>
        <v>0</v>
      </c>
      <c r="UEY174" s="132">
        <f t="shared" si="232"/>
        <v>0</v>
      </c>
      <c r="UEZ174" s="132">
        <f t="shared" si="232"/>
        <v>0</v>
      </c>
      <c r="UFA174" s="132">
        <f t="shared" si="232"/>
        <v>0</v>
      </c>
      <c r="UFB174" s="132">
        <f t="shared" si="232"/>
        <v>0</v>
      </c>
      <c r="UFC174" s="132">
        <f t="shared" si="232"/>
        <v>0</v>
      </c>
      <c r="UFD174" s="132">
        <f t="shared" si="232"/>
        <v>0</v>
      </c>
      <c r="UFE174" s="132">
        <f t="shared" si="232"/>
        <v>0</v>
      </c>
      <c r="UFF174" s="132">
        <f t="shared" si="232"/>
        <v>0</v>
      </c>
      <c r="UFG174" s="132">
        <f t="shared" si="232"/>
        <v>0</v>
      </c>
      <c r="UFH174" s="132">
        <f t="shared" si="232"/>
        <v>0</v>
      </c>
      <c r="UFI174" s="132">
        <f t="shared" si="232"/>
        <v>0</v>
      </c>
      <c r="UFJ174" s="132">
        <f t="shared" ref="UFJ174:UHU174" si="233">SUBTOTAL(9,UFJ64:UFJ65)</f>
        <v>0</v>
      </c>
      <c r="UFK174" s="132">
        <f t="shared" si="233"/>
        <v>0</v>
      </c>
      <c r="UFL174" s="132">
        <f t="shared" si="233"/>
        <v>0</v>
      </c>
      <c r="UFM174" s="132">
        <f t="shared" si="233"/>
        <v>0</v>
      </c>
      <c r="UFN174" s="132">
        <f t="shared" si="233"/>
        <v>0</v>
      </c>
      <c r="UFO174" s="132">
        <f t="shared" si="233"/>
        <v>0</v>
      </c>
      <c r="UFP174" s="132">
        <f t="shared" si="233"/>
        <v>0</v>
      </c>
      <c r="UFQ174" s="132">
        <f t="shared" si="233"/>
        <v>0</v>
      </c>
      <c r="UFR174" s="132">
        <f t="shared" si="233"/>
        <v>0</v>
      </c>
      <c r="UFS174" s="132">
        <f t="shared" si="233"/>
        <v>0</v>
      </c>
      <c r="UFT174" s="132">
        <f t="shared" si="233"/>
        <v>0</v>
      </c>
      <c r="UFU174" s="132">
        <f t="shared" si="233"/>
        <v>0</v>
      </c>
      <c r="UFV174" s="132">
        <f t="shared" si="233"/>
        <v>0</v>
      </c>
      <c r="UFW174" s="132">
        <f t="shared" si="233"/>
        <v>0</v>
      </c>
      <c r="UFX174" s="132">
        <f t="shared" si="233"/>
        <v>0</v>
      </c>
      <c r="UFY174" s="132">
        <f t="shared" si="233"/>
        <v>0</v>
      </c>
      <c r="UFZ174" s="132">
        <f t="shared" si="233"/>
        <v>0</v>
      </c>
      <c r="UGA174" s="132">
        <f t="shared" si="233"/>
        <v>0</v>
      </c>
      <c r="UGB174" s="132">
        <f t="shared" si="233"/>
        <v>0</v>
      </c>
      <c r="UGC174" s="132">
        <f t="shared" si="233"/>
        <v>0</v>
      </c>
      <c r="UGD174" s="132">
        <f t="shared" si="233"/>
        <v>0</v>
      </c>
      <c r="UGE174" s="132">
        <f t="shared" si="233"/>
        <v>0</v>
      </c>
      <c r="UGF174" s="132">
        <f t="shared" si="233"/>
        <v>0</v>
      </c>
      <c r="UGG174" s="132">
        <f t="shared" si="233"/>
        <v>0</v>
      </c>
      <c r="UGH174" s="132">
        <f t="shared" si="233"/>
        <v>0</v>
      </c>
      <c r="UGI174" s="132">
        <f t="shared" si="233"/>
        <v>0</v>
      </c>
      <c r="UGJ174" s="132">
        <f t="shared" si="233"/>
        <v>0</v>
      </c>
      <c r="UGK174" s="132">
        <f t="shared" si="233"/>
        <v>0</v>
      </c>
      <c r="UGL174" s="132">
        <f t="shared" si="233"/>
        <v>0</v>
      </c>
      <c r="UGM174" s="132">
        <f t="shared" si="233"/>
        <v>0</v>
      </c>
      <c r="UGN174" s="132">
        <f t="shared" si="233"/>
        <v>0</v>
      </c>
      <c r="UGO174" s="132">
        <f t="shared" si="233"/>
        <v>0</v>
      </c>
      <c r="UGP174" s="132">
        <f t="shared" si="233"/>
        <v>0</v>
      </c>
      <c r="UGQ174" s="132">
        <f t="shared" si="233"/>
        <v>0</v>
      </c>
      <c r="UGR174" s="132">
        <f t="shared" si="233"/>
        <v>0</v>
      </c>
      <c r="UGS174" s="132">
        <f t="shared" si="233"/>
        <v>0</v>
      </c>
      <c r="UGT174" s="132">
        <f t="shared" si="233"/>
        <v>0</v>
      </c>
      <c r="UGU174" s="132">
        <f t="shared" si="233"/>
        <v>0</v>
      </c>
      <c r="UGV174" s="132">
        <f t="shared" si="233"/>
        <v>0</v>
      </c>
      <c r="UGW174" s="132">
        <f t="shared" si="233"/>
        <v>0</v>
      </c>
      <c r="UGX174" s="132">
        <f t="shared" si="233"/>
        <v>0</v>
      </c>
      <c r="UGY174" s="132">
        <f t="shared" si="233"/>
        <v>0</v>
      </c>
      <c r="UGZ174" s="132">
        <f t="shared" si="233"/>
        <v>0</v>
      </c>
      <c r="UHA174" s="132">
        <f t="shared" si="233"/>
        <v>0</v>
      </c>
      <c r="UHB174" s="132">
        <f t="shared" si="233"/>
        <v>0</v>
      </c>
      <c r="UHC174" s="132">
        <f t="shared" si="233"/>
        <v>0</v>
      </c>
      <c r="UHD174" s="132">
        <f t="shared" si="233"/>
        <v>0</v>
      </c>
      <c r="UHE174" s="132">
        <f t="shared" si="233"/>
        <v>0</v>
      </c>
      <c r="UHF174" s="132">
        <f t="shared" si="233"/>
        <v>0</v>
      </c>
      <c r="UHG174" s="132">
        <f t="shared" si="233"/>
        <v>0</v>
      </c>
      <c r="UHH174" s="132">
        <f t="shared" si="233"/>
        <v>0</v>
      </c>
      <c r="UHI174" s="132">
        <f t="shared" si="233"/>
        <v>0</v>
      </c>
      <c r="UHJ174" s="132">
        <f t="shared" si="233"/>
        <v>0</v>
      </c>
      <c r="UHK174" s="132">
        <f t="shared" si="233"/>
        <v>0</v>
      </c>
      <c r="UHL174" s="132">
        <f t="shared" si="233"/>
        <v>0</v>
      </c>
      <c r="UHM174" s="132">
        <f t="shared" si="233"/>
        <v>0</v>
      </c>
      <c r="UHN174" s="132">
        <f t="shared" si="233"/>
        <v>0</v>
      </c>
      <c r="UHO174" s="132">
        <f t="shared" si="233"/>
        <v>0</v>
      </c>
      <c r="UHP174" s="132">
        <f t="shared" si="233"/>
        <v>0</v>
      </c>
      <c r="UHQ174" s="132">
        <f t="shared" si="233"/>
        <v>0</v>
      </c>
      <c r="UHR174" s="132">
        <f t="shared" si="233"/>
        <v>0</v>
      </c>
      <c r="UHS174" s="132">
        <f t="shared" si="233"/>
        <v>0</v>
      </c>
      <c r="UHT174" s="132">
        <f t="shared" si="233"/>
        <v>0</v>
      </c>
      <c r="UHU174" s="132">
        <f t="shared" si="233"/>
        <v>0</v>
      </c>
      <c r="UHV174" s="132">
        <f t="shared" ref="UHV174:UKG174" si="234">SUBTOTAL(9,UHV64:UHV65)</f>
        <v>0</v>
      </c>
      <c r="UHW174" s="132">
        <f t="shared" si="234"/>
        <v>0</v>
      </c>
      <c r="UHX174" s="132">
        <f t="shared" si="234"/>
        <v>0</v>
      </c>
      <c r="UHY174" s="132">
        <f t="shared" si="234"/>
        <v>0</v>
      </c>
      <c r="UHZ174" s="132">
        <f t="shared" si="234"/>
        <v>0</v>
      </c>
      <c r="UIA174" s="132">
        <f t="shared" si="234"/>
        <v>0</v>
      </c>
      <c r="UIB174" s="132">
        <f t="shared" si="234"/>
        <v>0</v>
      </c>
      <c r="UIC174" s="132">
        <f t="shared" si="234"/>
        <v>0</v>
      </c>
      <c r="UID174" s="132">
        <f t="shared" si="234"/>
        <v>0</v>
      </c>
      <c r="UIE174" s="132">
        <f t="shared" si="234"/>
        <v>0</v>
      </c>
      <c r="UIF174" s="132">
        <f t="shared" si="234"/>
        <v>0</v>
      </c>
      <c r="UIG174" s="132">
        <f t="shared" si="234"/>
        <v>0</v>
      </c>
      <c r="UIH174" s="132">
        <f t="shared" si="234"/>
        <v>0</v>
      </c>
      <c r="UII174" s="132">
        <f t="shared" si="234"/>
        <v>0</v>
      </c>
      <c r="UIJ174" s="132">
        <f t="shared" si="234"/>
        <v>0</v>
      </c>
      <c r="UIK174" s="132">
        <f t="shared" si="234"/>
        <v>0</v>
      </c>
      <c r="UIL174" s="132">
        <f t="shared" si="234"/>
        <v>0</v>
      </c>
      <c r="UIM174" s="132">
        <f t="shared" si="234"/>
        <v>0</v>
      </c>
      <c r="UIN174" s="132">
        <f t="shared" si="234"/>
        <v>0</v>
      </c>
      <c r="UIO174" s="132">
        <f t="shared" si="234"/>
        <v>0</v>
      </c>
      <c r="UIP174" s="132">
        <f t="shared" si="234"/>
        <v>0</v>
      </c>
      <c r="UIQ174" s="132">
        <f t="shared" si="234"/>
        <v>0</v>
      </c>
      <c r="UIR174" s="132">
        <f t="shared" si="234"/>
        <v>0</v>
      </c>
      <c r="UIS174" s="132">
        <f t="shared" si="234"/>
        <v>0</v>
      </c>
      <c r="UIT174" s="132">
        <f t="shared" si="234"/>
        <v>0</v>
      </c>
      <c r="UIU174" s="132">
        <f t="shared" si="234"/>
        <v>0</v>
      </c>
      <c r="UIV174" s="132">
        <f t="shared" si="234"/>
        <v>0</v>
      </c>
      <c r="UIW174" s="132">
        <f t="shared" si="234"/>
        <v>0</v>
      </c>
      <c r="UIX174" s="132">
        <f t="shared" si="234"/>
        <v>0</v>
      </c>
      <c r="UIY174" s="132">
        <f t="shared" si="234"/>
        <v>0</v>
      </c>
      <c r="UIZ174" s="132">
        <f t="shared" si="234"/>
        <v>0</v>
      </c>
      <c r="UJA174" s="132">
        <f t="shared" si="234"/>
        <v>0</v>
      </c>
      <c r="UJB174" s="132">
        <f t="shared" si="234"/>
        <v>0</v>
      </c>
      <c r="UJC174" s="132">
        <f t="shared" si="234"/>
        <v>0</v>
      </c>
      <c r="UJD174" s="132">
        <f t="shared" si="234"/>
        <v>0</v>
      </c>
      <c r="UJE174" s="132">
        <f t="shared" si="234"/>
        <v>0</v>
      </c>
      <c r="UJF174" s="132">
        <f t="shared" si="234"/>
        <v>0</v>
      </c>
      <c r="UJG174" s="132">
        <f t="shared" si="234"/>
        <v>0</v>
      </c>
      <c r="UJH174" s="132">
        <f t="shared" si="234"/>
        <v>0</v>
      </c>
      <c r="UJI174" s="132">
        <f t="shared" si="234"/>
        <v>0</v>
      </c>
      <c r="UJJ174" s="132">
        <f t="shared" si="234"/>
        <v>0</v>
      </c>
      <c r="UJK174" s="132">
        <f t="shared" si="234"/>
        <v>0</v>
      </c>
      <c r="UJL174" s="132">
        <f t="shared" si="234"/>
        <v>0</v>
      </c>
      <c r="UJM174" s="132">
        <f t="shared" si="234"/>
        <v>0</v>
      </c>
      <c r="UJN174" s="132">
        <f t="shared" si="234"/>
        <v>0</v>
      </c>
      <c r="UJO174" s="132">
        <f t="shared" si="234"/>
        <v>0</v>
      </c>
      <c r="UJP174" s="132">
        <f t="shared" si="234"/>
        <v>0</v>
      </c>
      <c r="UJQ174" s="132">
        <f t="shared" si="234"/>
        <v>0</v>
      </c>
      <c r="UJR174" s="132">
        <f t="shared" si="234"/>
        <v>0</v>
      </c>
      <c r="UJS174" s="132">
        <f t="shared" si="234"/>
        <v>0</v>
      </c>
      <c r="UJT174" s="132">
        <f t="shared" si="234"/>
        <v>0</v>
      </c>
      <c r="UJU174" s="132">
        <f t="shared" si="234"/>
        <v>0</v>
      </c>
      <c r="UJV174" s="132">
        <f t="shared" si="234"/>
        <v>0</v>
      </c>
      <c r="UJW174" s="132">
        <f t="shared" si="234"/>
        <v>0</v>
      </c>
      <c r="UJX174" s="132">
        <f t="shared" si="234"/>
        <v>0</v>
      </c>
      <c r="UJY174" s="132">
        <f t="shared" si="234"/>
        <v>0</v>
      </c>
      <c r="UJZ174" s="132">
        <f t="shared" si="234"/>
        <v>0</v>
      </c>
      <c r="UKA174" s="132">
        <f t="shared" si="234"/>
        <v>0</v>
      </c>
      <c r="UKB174" s="132">
        <f t="shared" si="234"/>
        <v>0</v>
      </c>
      <c r="UKC174" s="132">
        <f t="shared" si="234"/>
        <v>0</v>
      </c>
      <c r="UKD174" s="132">
        <f t="shared" si="234"/>
        <v>0</v>
      </c>
      <c r="UKE174" s="132">
        <f t="shared" si="234"/>
        <v>0</v>
      </c>
      <c r="UKF174" s="132">
        <f t="shared" si="234"/>
        <v>0</v>
      </c>
      <c r="UKG174" s="132">
        <f t="shared" si="234"/>
        <v>0</v>
      </c>
      <c r="UKH174" s="132">
        <f t="shared" ref="UKH174:UMS174" si="235">SUBTOTAL(9,UKH64:UKH65)</f>
        <v>0</v>
      </c>
      <c r="UKI174" s="132">
        <f t="shared" si="235"/>
        <v>0</v>
      </c>
      <c r="UKJ174" s="132">
        <f t="shared" si="235"/>
        <v>0</v>
      </c>
      <c r="UKK174" s="132">
        <f t="shared" si="235"/>
        <v>0</v>
      </c>
      <c r="UKL174" s="132">
        <f t="shared" si="235"/>
        <v>0</v>
      </c>
      <c r="UKM174" s="132">
        <f t="shared" si="235"/>
        <v>0</v>
      </c>
      <c r="UKN174" s="132">
        <f t="shared" si="235"/>
        <v>0</v>
      </c>
      <c r="UKO174" s="132">
        <f t="shared" si="235"/>
        <v>0</v>
      </c>
      <c r="UKP174" s="132">
        <f t="shared" si="235"/>
        <v>0</v>
      </c>
      <c r="UKQ174" s="132">
        <f t="shared" si="235"/>
        <v>0</v>
      </c>
      <c r="UKR174" s="132">
        <f t="shared" si="235"/>
        <v>0</v>
      </c>
      <c r="UKS174" s="132">
        <f t="shared" si="235"/>
        <v>0</v>
      </c>
      <c r="UKT174" s="132">
        <f t="shared" si="235"/>
        <v>0</v>
      </c>
      <c r="UKU174" s="132">
        <f t="shared" si="235"/>
        <v>0</v>
      </c>
      <c r="UKV174" s="132">
        <f t="shared" si="235"/>
        <v>0</v>
      </c>
      <c r="UKW174" s="132">
        <f t="shared" si="235"/>
        <v>0</v>
      </c>
      <c r="UKX174" s="132">
        <f t="shared" si="235"/>
        <v>0</v>
      </c>
      <c r="UKY174" s="132">
        <f t="shared" si="235"/>
        <v>0</v>
      </c>
      <c r="UKZ174" s="132">
        <f t="shared" si="235"/>
        <v>0</v>
      </c>
      <c r="ULA174" s="132">
        <f t="shared" si="235"/>
        <v>0</v>
      </c>
      <c r="ULB174" s="132">
        <f t="shared" si="235"/>
        <v>0</v>
      </c>
      <c r="ULC174" s="132">
        <f t="shared" si="235"/>
        <v>0</v>
      </c>
      <c r="ULD174" s="132">
        <f t="shared" si="235"/>
        <v>0</v>
      </c>
      <c r="ULE174" s="132">
        <f t="shared" si="235"/>
        <v>0</v>
      </c>
      <c r="ULF174" s="132">
        <f t="shared" si="235"/>
        <v>0</v>
      </c>
      <c r="ULG174" s="132">
        <f t="shared" si="235"/>
        <v>0</v>
      </c>
      <c r="ULH174" s="132">
        <f t="shared" si="235"/>
        <v>0</v>
      </c>
      <c r="ULI174" s="132">
        <f t="shared" si="235"/>
        <v>0</v>
      </c>
      <c r="ULJ174" s="132">
        <f t="shared" si="235"/>
        <v>0</v>
      </c>
      <c r="ULK174" s="132">
        <f t="shared" si="235"/>
        <v>0</v>
      </c>
      <c r="ULL174" s="132">
        <f t="shared" si="235"/>
        <v>0</v>
      </c>
      <c r="ULM174" s="132">
        <f t="shared" si="235"/>
        <v>0</v>
      </c>
      <c r="ULN174" s="132">
        <f t="shared" si="235"/>
        <v>0</v>
      </c>
      <c r="ULO174" s="132">
        <f t="shared" si="235"/>
        <v>0</v>
      </c>
      <c r="ULP174" s="132">
        <f t="shared" si="235"/>
        <v>0</v>
      </c>
      <c r="ULQ174" s="132">
        <f t="shared" si="235"/>
        <v>0</v>
      </c>
      <c r="ULR174" s="132">
        <f t="shared" si="235"/>
        <v>0</v>
      </c>
      <c r="ULS174" s="132">
        <f t="shared" si="235"/>
        <v>0</v>
      </c>
      <c r="ULT174" s="132">
        <f t="shared" si="235"/>
        <v>0</v>
      </c>
      <c r="ULU174" s="132">
        <f t="shared" si="235"/>
        <v>0</v>
      </c>
      <c r="ULV174" s="132">
        <f t="shared" si="235"/>
        <v>0</v>
      </c>
      <c r="ULW174" s="132">
        <f t="shared" si="235"/>
        <v>0</v>
      </c>
      <c r="ULX174" s="132">
        <f t="shared" si="235"/>
        <v>0</v>
      </c>
      <c r="ULY174" s="132">
        <f t="shared" si="235"/>
        <v>0</v>
      </c>
      <c r="ULZ174" s="132">
        <f t="shared" si="235"/>
        <v>0</v>
      </c>
      <c r="UMA174" s="132">
        <f t="shared" si="235"/>
        <v>0</v>
      </c>
      <c r="UMB174" s="132">
        <f t="shared" si="235"/>
        <v>0</v>
      </c>
      <c r="UMC174" s="132">
        <f t="shared" si="235"/>
        <v>0</v>
      </c>
      <c r="UMD174" s="132">
        <f t="shared" si="235"/>
        <v>0</v>
      </c>
      <c r="UME174" s="132">
        <f t="shared" si="235"/>
        <v>0</v>
      </c>
      <c r="UMF174" s="132">
        <f t="shared" si="235"/>
        <v>0</v>
      </c>
      <c r="UMG174" s="132">
        <f t="shared" si="235"/>
        <v>0</v>
      </c>
      <c r="UMH174" s="132">
        <f t="shared" si="235"/>
        <v>0</v>
      </c>
      <c r="UMI174" s="132">
        <f t="shared" si="235"/>
        <v>0</v>
      </c>
      <c r="UMJ174" s="132">
        <f t="shared" si="235"/>
        <v>0</v>
      </c>
      <c r="UMK174" s="132">
        <f t="shared" si="235"/>
        <v>0</v>
      </c>
      <c r="UML174" s="132">
        <f t="shared" si="235"/>
        <v>0</v>
      </c>
      <c r="UMM174" s="132">
        <f t="shared" si="235"/>
        <v>0</v>
      </c>
      <c r="UMN174" s="132">
        <f t="shared" si="235"/>
        <v>0</v>
      </c>
      <c r="UMO174" s="132">
        <f t="shared" si="235"/>
        <v>0</v>
      </c>
      <c r="UMP174" s="132">
        <f t="shared" si="235"/>
        <v>0</v>
      </c>
      <c r="UMQ174" s="132">
        <f t="shared" si="235"/>
        <v>0</v>
      </c>
      <c r="UMR174" s="132">
        <f t="shared" si="235"/>
        <v>0</v>
      </c>
      <c r="UMS174" s="132">
        <f t="shared" si="235"/>
        <v>0</v>
      </c>
      <c r="UMT174" s="132">
        <f t="shared" ref="UMT174:UPE174" si="236">SUBTOTAL(9,UMT64:UMT65)</f>
        <v>0</v>
      </c>
      <c r="UMU174" s="132">
        <f t="shared" si="236"/>
        <v>0</v>
      </c>
      <c r="UMV174" s="132">
        <f t="shared" si="236"/>
        <v>0</v>
      </c>
      <c r="UMW174" s="132">
        <f t="shared" si="236"/>
        <v>0</v>
      </c>
      <c r="UMX174" s="132">
        <f t="shared" si="236"/>
        <v>0</v>
      </c>
      <c r="UMY174" s="132">
        <f t="shared" si="236"/>
        <v>0</v>
      </c>
      <c r="UMZ174" s="132">
        <f t="shared" si="236"/>
        <v>0</v>
      </c>
      <c r="UNA174" s="132">
        <f t="shared" si="236"/>
        <v>0</v>
      </c>
      <c r="UNB174" s="132">
        <f t="shared" si="236"/>
        <v>0</v>
      </c>
      <c r="UNC174" s="132">
        <f t="shared" si="236"/>
        <v>0</v>
      </c>
      <c r="UND174" s="132">
        <f t="shared" si="236"/>
        <v>0</v>
      </c>
      <c r="UNE174" s="132">
        <f t="shared" si="236"/>
        <v>0</v>
      </c>
      <c r="UNF174" s="132">
        <f t="shared" si="236"/>
        <v>0</v>
      </c>
      <c r="UNG174" s="132">
        <f t="shared" si="236"/>
        <v>0</v>
      </c>
      <c r="UNH174" s="132">
        <f t="shared" si="236"/>
        <v>0</v>
      </c>
      <c r="UNI174" s="132">
        <f t="shared" si="236"/>
        <v>0</v>
      </c>
      <c r="UNJ174" s="132">
        <f t="shared" si="236"/>
        <v>0</v>
      </c>
      <c r="UNK174" s="132">
        <f t="shared" si="236"/>
        <v>0</v>
      </c>
      <c r="UNL174" s="132">
        <f t="shared" si="236"/>
        <v>0</v>
      </c>
      <c r="UNM174" s="132">
        <f t="shared" si="236"/>
        <v>0</v>
      </c>
      <c r="UNN174" s="132">
        <f t="shared" si="236"/>
        <v>0</v>
      </c>
      <c r="UNO174" s="132">
        <f t="shared" si="236"/>
        <v>0</v>
      </c>
      <c r="UNP174" s="132">
        <f t="shared" si="236"/>
        <v>0</v>
      </c>
      <c r="UNQ174" s="132">
        <f t="shared" si="236"/>
        <v>0</v>
      </c>
      <c r="UNR174" s="132">
        <f t="shared" si="236"/>
        <v>0</v>
      </c>
      <c r="UNS174" s="132">
        <f t="shared" si="236"/>
        <v>0</v>
      </c>
      <c r="UNT174" s="132">
        <f t="shared" si="236"/>
        <v>0</v>
      </c>
      <c r="UNU174" s="132">
        <f t="shared" si="236"/>
        <v>0</v>
      </c>
      <c r="UNV174" s="132">
        <f t="shared" si="236"/>
        <v>0</v>
      </c>
      <c r="UNW174" s="132">
        <f t="shared" si="236"/>
        <v>0</v>
      </c>
      <c r="UNX174" s="132">
        <f t="shared" si="236"/>
        <v>0</v>
      </c>
      <c r="UNY174" s="132">
        <f t="shared" si="236"/>
        <v>0</v>
      </c>
      <c r="UNZ174" s="132">
        <f t="shared" si="236"/>
        <v>0</v>
      </c>
      <c r="UOA174" s="132">
        <f t="shared" si="236"/>
        <v>0</v>
      </c>
      <c r="UOB174" s="132">
        <f t="shared" si="236"/>
        <v>0</v>
      </c>
      <c r="UOC174" s="132">
        <f t="shared" si="236"/>
        <v>0</v>
      </c>
      <c r="UOD174" s="132">
        <f t="shared" si="236"/>
        <v>0</v>
      </c>
      <c r="UOE174" s="132">
        <f t="shared" si="236"/>
        <v>0</v>
      </c>
      <c r="UOF174" s="132">
        <f t="shared" si="236"/>
        <v>0</v>
      </c>
      <c r="UOG174" s="132">
        <f t="shared" si="236"/>
        <v>0</v>
      </c>
      <c r="UOH174" s="132">
        <f t="shared" si="236"/>
        <v>0</v>
      </c>
      <c r="UOI174" s="132">
        <f t="shared" si="236"/>
        <v>0</v>
      </c>
      <c r="UOJ174" s="132">
        <f t="shared" si="236"/>
        <v>0</v>
      </c>
      <c r="UOK174" s="132">
        <f t="shared" si="236"/>
        <v>0</v>
      </c>
      <c r="UOL174" s="132">
        <f t="shared" si="236"/>
        <v>0</v>
      </c>
      <c r="UOM174" s="132">
        <f t="shared" si="236"/>
        <v>0</v>
      </c>
      <c r="UON174" s="132">
        <f t="shared" si="236"/>
        <v>0</v>
      </c>
      <c r="UOO174" s="132">
        <f t="shared" si="236"/>
        <v>0</v>
      </c>
      <c r="UOP174" s="132">
        <f t="shared" si="236"/>
        <v>0</v>
      </c>
      <c r="UOQ174" s="132">
        <f t="shared" si="236"/>
        <v>0</v>
      </c>
      <c r="UOR174" s="132">
        <f t="shared" si="236"/>
        <v>0</v>
      </c>
      <c r="UOS174" s="132">
        <f t="shared" si="236"/>
        <v>0</v>
      </c>
      <c r="UOT174" s="132">
        <f t="shared" si="236"/>
        <v>0</v>
      </c>
      <c r="UOU174" s="132">
        <f t="shared" si="236"/>
        <v>0</v>
      </c>
      <c r="UOV174" s="132">
        <f t="shared" si="236"/>
        <v>0</v>
      </c>
      <c r="UOW174" s="132">
        <f t="shared" si="236"/>
        <v>0</v>
      </c>
      <c r="UOX174" s="132">
        <f t="shared" si="236"/>
        <v>0</v>
      </c>
      <c r="UOY174" s="132">
        <f t="shared" si="236"/>
        <v>0</v>
      </c>
      <c r="UOZ174" s="132">
        <f t="shared" si="236"/>
        <v>0</v>
      </c>
      <c r="UPA174" s="132">
        <f t="shared" si="236"/>
        <v>0</v>
      </c>
      <c r="UPB174" s="132">
        <f t="shared" si="236"/>
        <v>0</v>
      </c>
      <c r="UPC174" s="132">
        <f t="shared" si="236"/>
        <v>0</v>
      </c>
      <c r="UPD174" s="132">
        <f t="shared" si="236"/>
        <v>0</v>
      </c>
      <c r="UPE174" s="132">
        <f t="shared" si="236"/>
        <v>0</v>
      </c>
      <c r="UPF174" s="132">
        <f t="shared" ref="UPF174:URQ174" si="237">SUBTOTAL(9,UPF64:UPF65)</f>
        <v>0</v>
      </c>
      <c r="UPG174" s="132">
        <f t="shared" si="237"/>
        <v>0</v>
      </c>
      <c r="UPH174" s="132">
        <f t="shared" si="237"/>
        <v>0</v>
      </c>
      <c r="UPI174" s="132">
        <f t="shared" si="237"/>
        <v>0</v>
      </c>
      <c r="UPJ174" s="132">
        <f t="shared" si="237"/>
        <v>0</v>
      </c>
      <c r="UPK174" s="132">
        <f t="shared" si="237"/>
        <v>0</v>
      </c>
      <c r="UPL174" s="132">
        <f t="shared" si="237"/>
        <v>0</v>
      </c>
      <c r="UPM174" s="132">
        <f t="shared" si="237"/>
        <v>0</v>
      </c>
      <c r="UPN174" s="132">
        <f t="shared" si="237"/>
        <v>0</v>
      </c>
      <c r="UPO174" s="132">
        <f t="shared" si="237"/>
        <v>0</v>
      </c>
      <c r="UPP174" s="132">
        <f t="shared" si="237"/>
        <v>0</v>
      </c>
      <c r="UPQ174" s="132">
        <f t="shared" si="237"/>
        <v>0</v>
      </c>
      <c r="UPR174" s="132">
        <f t="shared" si="237"/>
        <v>0</v>
      </c>
      <c r="UPS174" s="132">
        <f t="shared" si="237"/>
        <v>0</v>
      </c>
      <c r="UPT174" s="132">
        <f t="shared" si="237"/>
        <v>0</v>
      </c>
      <c r="UPU174" s="132">
        <f t="shared" si="237"/>
        <v>0</v>
      </c>
      <c r="UPV174" s="132">
        <f t="shared" si="237"/>
        <v>0</v>
      </c>
      <c r="UPW174" s="132">
        <f t="shared" si="237"/>
        <v>0</v>
      </c>
      <c r="UPX174" s="132">
        <f t="shared" si="237"/>
        <v>0</v>
      </c>
      <c r="UPY174" s="132">
        <f t="shared" si="237"/>
        <v>0</v>
      </c>
      <c r="UPZ174" s="132">
        <f t="shared" si="237"/>
        <v>0</v>
      </c>
      <c r="UQA174" s="132">
        <f t="shared" si="237"/>
        <v>0</v>
      </c>
      <c r="UQB174" s="132">
        <f t="shared" si="237"/>
        <v>0</v>
      </c>
      <c r="UQC174" s="132">
        <f t="shared" si="237"/>
        <v>0</v>
      </c>
      <c r="UQD174" s="132">
        <f t="shared" si="237"/>
        <v>0</v>
      </c>
      <c r="UQE174" s="132">
        <f t="shared" si="237"/>
        <v>0</v>
      </c>
      <c r="UQF174" s="132">
        <f t="shared" si="237"/>
        <v>0</v>
      </c>
      <c r="UQG174" s="132">
        <f t="shared" si="237"/>
        <v>0</v>
      </c>
      <c r="UQH174" s="132">
        <f t="shared" si="237"/>
        <v>0</v>
      </c>
      <c r="UQI174" s="132">
        <f t="shared" si="237"/>
        <v>0</v>
      </c>
      <c r="UQJ174" s="132">
        <f t="shared" si="237"/>
        <v>0</v>
      </c>
      <c r="UQK174" s="132">
        <f t="shared" si="237"/>
        <v>0</v>
      </c>
      <c r="UQL174" s="132">
        <f t="shared" si="237"/>
        <v>0</v>
      </c>
      <c r="UQM174" s="132">
        <f t="shared" si="237"/>
        <v>0</v>
      </c>
      <c r="UQN174" s="132">
        <f t="shared" si="237"/>
        <v>0</v>
      </c>
      <c r="UQO174" s="132">
        <f t="shared" si="237"/>
        <v>0</v>
      </c>
      <c r="UQP174" s="132">
        <f t="shared" si="237"/>
        <v>0</v>
      </c>
      <c r="UQQ174" s="132">
        <f t="shared" si="237"/>
        <v>0</v>
      </c>
      <c r="UQR174" s="132">
        <f t="shared" si="237"/>
        <v>0</v>
      </c>
      <c r="UQS174" s="132">
        <f t="shared" si="237"/>
        <v>0</v>
      </c>
      <c r="UQT174" s="132">
        <f t="shared" si="237"/>
        <v>0</v>
      </c>
      <c r="UQU174" s="132">
        <f t="shared" si="237"/>
        <v>0</v>
      </c>
      <c r="UQV174" s="132">
        <f t="shared" si="237"/>
        <v>0</v>
      </c>
      <c r="UQW174" s="132">
        <f t="shared" si="237"/>
        <v>0</v>
      </c>
      <c r="UQX174" s="132">
        <f t="shared" si="237"/>
        <v>0</v>
      </c>
      <c r="UQY174" s="132">
        <f t="shared" si="237"/>
        <v>0</v>
      </c>
      <c r="UQZ174" s="132">
        <f t="shared" si="237"/>
        <v>0</v>
      </c>
      <c r="URA174" s="132">
        <f t="shared" si="237"/>
        <v>0</v>
      </c>
      <c r="URB174" s="132">
        <f t="shared" si="237"/>
        <v>0</v>
      </c>
      <c r="URC174" s="132">
        <f t="shared" si="237"/>
        <v>0</v>
      </c>
      <c r="URD174" s="132">
        <f t="shared" si="237"/>
        <v>0</v>
      </c>
      <c r="URE174" s="132">
        <f t="shared" si="237"/>
        <v>0</v>
      </c>
      <c r="URF174" s="132">
        <f t="shared" si="237"/>
        <v>0</v>
      </c>
      <c r="URG174" s="132">
        <f t="shared" si="237"/>
        <v>0</v>
      </c>
      <c r="URH174" s="132">
        <f t="shared" si="237"/>
        <v>0</v>
      </c>
      <c r="URI174" s="132">
        <f t="shared" si="237"/>
        <v>0</v>
      </c>
      <c r="URJ174" s="132">
        <f t="shared" si="237"/>
        <v>0</v>
      </c>
      <c r="URK174" s="132">
        <f t="shared" si="237"/>
        <v>0</v>
      </c>
      <c r="URL174" s="132">
        <f t="shared" si="237"/>
        <v>0</v>
      </c>
      <c r="URM174" s="132">
        <f t="shared" si="237"/>
        <v>0</v>
      </c>
      <c r="URN174" s="132">
        <f t="shared" si="237"/>
        <v>0</v>
      </c>
      <c r="URO174" s="132">
        <f t="shared" si="237"/>
        <v>0</v>
      </c>
      <c r="URP174" s="132">
        <f t="shared" si="237"/>
        <v>0</v>
      </c>
      <c r="URQ174" s="132">
        <f t="shared" si="237"/>
        <v>0</v>
      </c>
      <c r="URR174" s="132">
        <f t="shared" ref="URR174:UUC174" si="238">SUBTOTAL(9,URR64:URR65)</f>
        <v>0</v>
      </c>
      <c r="URS174" s="132">
        <f t="shared" si="238"/>
        <v>0</v>
      </c>
      <c r="URT174" s="132">
        <f t="shared" si="238"/>
        <v>0</v>
      </c>
      <c r="URU174" s="132">
        <f t="shared" si="238"/>
        <v>0</v>
      </c>
      <c r="URV174" s="132">
        <f t="shared" si="238"/>
        <v>0</v>
      </c>
      <c r="URW174" s="132">
        <f t="shared" si="238"/>
        <v>0</v>
      </c>
      <c r="URX174" s="132">
        <f t="shared" si="238"/>
        <v>0</v>
      </c>
      <c r="URY174" s="132">
        <f t="shared" si="238"/>
        <v>0</v>
      </c>
      <c r="URZ174" s="132">
        <f t="shared" si="238"/>
        <v>0</v>
      </c>
      <c r="USA174" s="132">
        <f t="shared" si="238"/>
        <v>0</v>
      </c>
      <c r="USB174" s="132">
        <f t="shared" si="238"/>
        <v>0</v>
      </c>
      <c r="USC174" s="132">
        <f t="shared" si="238"/>
        <v>0</v>
      </c>
      <c r="USD174" s="132">
        <f t="shared" si="238"/>
        <v>0</v>
      </c>
      <c r="USE174" s="132">
        <f t="shared" si="238"/>
        <v>0</v>
      </c>
      <c r="USF174" s="132">
        <f t="shared" si="238"/>
        <v>0</v>
      </c>
      <c r="USG174" s="132">
        <f t="shared" si="238"/>
        <v>0</v>
      </c>
      <c r="USH174" s="132">
        <f t="shared" si="238"/>
        <v>0</v>
      </c>
      <c r="USI174" s="132">
        <f t="shared" si="238"/>
        <v>0</v>
      </c>
      <c r="USJ174" s="132">
        <f t="shared" si="238"/>
        <v>0</v>
      </c>
      <c r="USK174" s="132">
        <f t="shared" si="238"/>
        <v>0</v>
      </c>
      <c r="USL174" s="132">
        <f t="shared" si="238"/>
        <v>0</v>
      </c>
      <c r="USM174" s="132">
        <f t="shared" si="238"/>
        <v>0</v>
      </c>
      <c r="USN174" s="132">
        <f t="shared" si="238"/>
        <v>0</v>
      </c>
      <c r="USO174" s="132">
        <f t="shared" si="238"/>
        <v>0</v>
      </c>
      <c r="USP174" s="132">
        <f t="shared" si="238"/>
        <v>0</v>
      </c>
      <c r="USQ174" s="132">
        <f t="shared" si="238"/>
        <v>0</v>
      </c>
      <c r="USR174" s="132">
        <f t="shared" si="238"/>
        <v>0</v>
      </c>
      <c r="USS174" s="132">
        <f t="shared" si="238"/>
        <v>0</v>
      </c>
      <c r="UST174" s="132">
        <f t="shared" si="238"/>
        <v>0</v>
      </c>
      <c r="USU174" s="132">
        <f t="shared" si="238"/>
        <v>0</v>
      </c>
      <c r="USV174" s="132">
        <f t="shared" si="238"/>
        <v>0</v>
      </c>
      <c r="USW174" s="132">
        <f t="shared" si="238"/>
        <v>0</v>
      </c>
      <c r="USX174" s="132">
        <f t="shared" si="238"/>
        <v>0</v>
      </c>
      <c r="USY174" s="132">
        <f t="shared" si="238"/>
        <v>0</v>
      </c>
      <c r="USZ174" s="132">
        <f t="shared" si="238"/>
        <v>0</v>
      </c>
      <c r="UTA174" s="132">
        <f t="shared" si="238"/>
        <v>0</v>
      </c>
      <c r="UTB174" s="132">
        <f t="shared" si="238"/>
        <v>0</v>
      </c>
      <c r="UTC174" s="132">
        <f t="shared" si="238"/>
        <v>0</v>
      </c>
      <c r="UTD174" s="132">
        <f t="shared" si="238"/>
        <v>0</v>
      </c>
      <c r="UTE174" s="132">
        <f t="shared" si="238"/>
        <v>0</v>
      </c>
      <c r="UTF174" s="132">
        <f t="shared" si="238"/>
        <v>0</v>
      </c>
      <c r="UTG174" s="132">
        <f t="shared" si="238"/>
        <v>0</v>
      </c>
      <c r="UTH174" s="132">
        <f t="shared" si="238"/>
        <v>0</v>
      </c>
      <c r="UTI174" s="132">
        <f t="shared" si="238"/>
        <v>0</v>
      </c>
      <c r="UTJ174" s="132">
        <f t="shared" si="238"/>
        <v>0</v>
      </c>
      <c r="UTK174" s="132">
        <f t="shared" si="238"/>
        <v>0</v>
      </c>
      <c r="UTL174" s="132">
        <f t="shared" si="238"/>
        <v>0</v>
      </c>
      <c r="UTM174" s="132">
        <f t="shared" si="238"/>
        <v>0</v>
      </c>
      <c r="UTN174" s="132">
        <f t="shared" si="238"/>
        <v>0</v>
      </c>
      <c r="UTO174" s="132">
        <f t="shared" si="238"/>
        <v>0</v>
      </c>
      <c r="UTP174" s="132">
        <f t="shared" si="238"/>
        <v>0</v>
      </c>
      <c r="UTQ174" s="132">
        <f t="shared" si="238"/>
        <v>0</v>
      </c>
      <c r="UTR174" s="132">
        <f t="shared" si="238"/>
        <v>0</v>
      </c>
      <c r="UTS174" s="132">
        <f t="shared" si="238"/>
        <v>0</v>
      </c>
      <c r="UTT174" s="132">
        <f t="shared" si="238"/>
        <v>0</v>
      </c>
      <c r="UTU174" s="132">
        <f t="shared" si="238"/>
        <v>0</v>
      </c>
      <c r="UTV174" s="132">
        <f t="shared" si="238"/>
        <v>0</v>
      </c>
      <c r="UTW174" s="132">
        <f t="shared" si="238"/>
        <v>0</v>
      </c>
      <c r="UTX174" s="132">
        <f t="shared" si="238"/>
        <v>0</v>
      </c>
      <c r="UTY174" s="132">
        <f t="shared" si="238"/>
        <v>0</v>
      </c>
      <c r="UTZ174" s="132">
        <f t="shared" si="238"/>
        <v>0</v>
      </c>
      <c r="UUA174" s="132">
        <f t="shared" si="238"/>
        <v>0</v>
      </c>
      <c r="UUB174" s="132">
        <f t="shared" si="238"/>
        <v>0</v>
      </c>
      <c r="UUC174" s="132">
        <f t="shared" si="238"/>
        <v>0</v>
      </c>
      <c r="UUD174" s="132">
        <f t="shared" ref="UUD174:UWO174" si="239">SUBTOTAL(9,UUD64:UUD65)</f>
        <v>0</v>
      </c>
      <c r="UUE174" s="132">
        <f t="shared" si="239"/>
        <v>0</v>
      </c>
      <c r="UUF174" s="132">
        <f t="shared" si="239"/>
        <v>0</v>
      </c>
      <c r="UUG174" s="132">
        <f t="shared" si="239"/>
        <v>0</v>
      </c>
      <c r="UUH174" s="132">
        <f t="shared" si="239"/>
        <v>0</v>
      </c>
      <c r="UUI174" s="132">
        <f t="shared" si="239"/>
        <v>0</v>
      </c>
      <c r="UUJ174" s="132">
        <f t="shared" si="239"/>
        <v>0</v>
      </c>
      <c r="UUK174" s="132">
        <f t="shared" si="239"/>
        <v>0</v>
      </c>
      <c r="UUL174" s="132">
        <f t="shared" si="239"/>
        <v>0</v>
      </c>
      <c r="UUM174" s="132">
        <f t="shared" si="239"/>
        <v>0</v>
      </c>
      <c r="UUN174" s="132">
        <f t="shared" si="239"/>
        <v>0</v>
      </c>
      <c r="UUO174" s="132">
        <f t="shared" si="239"/>
        <v>0</v>
      </c>
      <c r="UUP174" s="132">
        <f t="shared" si="239"/>
        <v>0</v>
      </c>
      <c r="UUQ174" s="132">
        <f t="shared" si="239"/>
        <v>0</v>
      </c>
      <c r="UUR174" s="132">
        <f t="shared" si="239"/>
        <v>0</v>
      </c>
      <c r="UUS174" s="132">
        <f t="shared" si="239"/>
        <v>0</v>
      </c>
      <c r="UUT174" s="132">
        <f t="shared" si="239"/>
        <v>0</v>
      </c>
      <c r="UUU174" s="132">
        <f t="shared" si="239"/>
        <v>0</v>
      </c>
      <c r="UUV174" s="132">
        <f t="shared" si="239"/>
        <v>0</v>
      </c>
      <c r="UUW174" s="132">
        <f t="shared" si="239"/>
        <v>0</v>
      </c>
      <c r="UUX174" s="132">
        <f t="shared" si="239"/>
        <v>0</v>
      </c>
      <c r="UUY174" s="132">
        <f t="shared" si="239"/>
        <v>0</v>
      </c>
      <c r="UUZ174" s="132">
        <f t="shared" si="239"/>
        <v>0</v>
      </c>
      <c r="UVA174" s="132">
        <f t="shared" si="239"/>
        <v>0</v>
      </c>
      <c r="UVB174" s="132">
        <f t="shared" si="239"/>
        <v>0</v>
      </c>
      <c r="UVC174" s="132">
        <f t="shared" si="239"/>
        <v>0</v>
      </c>
      <c r="UVD174" s="132">
        <f t="shared" si="239"/>
        <v>0</v>
      </c>
      <c r="UVE174" s="132">
        <f t="shared" si="239"/>
        <v>0</v>
      </c>
      <c r="UVF174" s="132">
        <f t="shared" si="239"/>
        <v>0</v>
      </c>
      <c r="UVG174" s="132">
        <f t="shared" si="239"/>
        <v>0</v>
      </c>
      <c r="UVH174" s="132">
        <f t="shared" si="239"/>
        <v>0</v>
      </c>
      <c r="UVI174" s="132">
        <f t="shared" si="239"/>
        <v>0</v>
      </c>
      <c r="UVJ174" s="132">
        <f t="shared" si="239"/>
        <v>0</v>
      </c>
      <c r="UVK174" s="132">
        <f t="shared" si="239"/>
        <v>0</v>
      </c>
      <c r="UVL174" s="132">
        <f t="shared" si="239"/>
        <v>0</v>
      </c>
      <c r="UVM174" s="132">
        <f t="shared" si="239"/>
        <v>0</v>
      </c>
      <c r="UVN174" s="132">
        <f t="shared" si="239"/>
        <v>0</v>
      </c>
      <c r="UVO174" s="132">
        <f t="shared" si="239"/>
        <v>0</v>
      </c>
      <c r="UVP174" s="132">
        <f t="shared" si="239"/>
        <v>0</v>
      </c>
      <c r="UVQ174" s="132">
        <f t="shared" si="239"/>
        <v>0</v>
      </c>
      <c r="UVR174" s="132">
        <f t="shared" si="239"/>
        <v>0</v>
      </c>
      <c r="UVS174" s="132">
        <f t="shared" si="239"/>
        <v>0</v>
      </c>
      <c r="UVT174" s="132">
        <f t="shared" si="239"/>
        <v>0</v>
      </c>
      <c r="UVU174" s="132">
        <f t="shared" si="239"/>
        <v>0</v>
      </c>
      <c r="UVV174" s="132">
        <f t="shared" si="239"/>
        <v>0</v>
      </c>
      <c r="UVW174" s="132">
        <f t="shared" si="239"/>
        <v>0</v>
      </c>
      <c r="UVX174" s="132">
        <f t="shared" si="239"/>
        <v>0</v>
      </c>
      <c r="UVY174" s="132">
        <f t="shared" si="239"/>
        <v>0</v>
      </c>
      <c r="UVZ174" s="132">
        <f t="shared" si="239"/>
        <v>0</v>
      </c>
      <c r="UWA174" s="132">
        <f t="shared" si="239"/>
        <v>0</v>
      </c>
      <c r="UWB174" s="132">
        <f t="shared" si="239"/>
        <v>0</v>
      </c>
      <c r="UWC174" s="132">
        <f t="shared" si="239"/>
        <v>0</v>
      </c>
      <c r="UWD174" s="132">
        <f t="shared" si="239"/>
        <v>0</v>
      </c>
      <c r="UWE174" s="132">
        <f t="shared" si="239"/>
        <v>0</v>
      </c>
      <c r="UWF174" s="132">
        <f t="shared" si="239"/>
        <v>0</v>
      </c>
      <c r="UWG174" s="132">
        <f t="shared" si="239"/>
        <v>0</v>
      </c>
      <c r="UWH174" s="132">
        <f t="shared" si="239"/>
        <v>0</v>
      </c>
      <c r="UWI174" s="132">
        <f t="shared" si="239"/>
        <v>0</v>
      </c>
      <c r="UWJ174" s="132">
        <f t="shared" si="239"/>
        <v>0</v>
      </c>
      <c r="UWK174" s="132">
        <f t="shared" si="239"/>
        <v>0</v>
      </c>
      <c r="UWL174" s="132">
        <f t="shared" si="239"/>
        <v>0</v>
      </c>
      <c r="UWM174" s="132">
        <f t="shared" si="239"/>
        <v>0</v>
      </c>
      <c r="UWN174" s="132">
        <f t="shared" si="239"/>
        <v>0</v>
      </c>
      <c r="UWO174" s="132">
        <f t="shared" si="239"/>
        <v>0</v>
      </c>
      <c r="UWP174" s="132">
        <f t="shared" ref="UWP174:UZA174" si="240">SUBTOTAL(9,UWP64:UWP65)</f>
        <v>0</v>
      </c>
      <c r="UWQ174" s="132">
        <f t="shared" si="240"/>
        <v>0</v>
      </c>
      <c r="UWR174" s="132">
        <f t="shared" si="240"/>
        <v>0</v>
      </c>
      <c r="UWS174" s="132">
        <f t="shared" si="240"/>
        <v>0</v>
      </c>
      <c r="UWT174" s="132">
        <f t="shared" si="240"/>
        <v>0</v>
      </c>
      <c r="UWU174" s="132">
        <f t="shared" si="240"/>
        <v>0</v>
      </c>
      <c r="UWV174" s="132">
        <f t="shared" si="240"/>
        <v>0</v>
      </c>
      <c r="UWW174" s="132">
        <f t="shared" si="240"/>
        <v>0</v>
      </c>
      <c r="UWX174" s="132">
        <f t="shared" si="240"/>
        <v>0</v>
      </c>
      <c r="UWY174" s="132">
        <f t="shared" si="240"/>
        <v>0</v>
      </c>
      <c r="UWZ174" s="132">
        <f t="shared" si="240"/>
        <v>0</v>
      </c>
      <c r="UXA174" s="132">
        <f t="shared" si="240"/>
        <v>0</v>
      </c>
      <c r="UXB174" s="132">
        <f t="shared" si="240"/>
        <v>0</v>
      </c>
      <c r="UXC174" s="132">
        <f t="shared" si="240"/>
        <v>0</v>
      </c>
      <c r="UXD174" s="132">
        <f t="shared" si="240"/>
        <v>0</v>
      </c>
      <c r="UXE174" s="132">
        <f t="shared" si="240"/>
        <v>0</v>
      </c>
      <c r="UXF174" s="132">
        <f t="shared" si="240"/>
        <v>0</v>
      </c>
      <c r="UXG174" s="132">
        <f t="shared" si="240"/>
        <v>0</v>
      </c>
      <c r="UXH174" s="132">
        <f t="shared" si="240"/>
        <v>0</v>
      </c>
      <c r="UXI174" s="132">
        <f t="shared" si="240"/>
        <v>0</v>
      </c>
      <c r="UXJ174" s="132">
        <f t="shared" si="240"/>
        <v>0</v>
      </c>
      <c r="UXK174" s="132">
        <f t="shared" si="240"/>
        <v>0</v>
      </c>
      <c r="UXL174" s="132">
        <f t="shared" si="240"/>
        <v>0</v>
      </c>
      <c r="UXM174" s="132">
        <f t="shared" si="240"/>
        <v>0</v>
      </c>
      <c r="UXN174" s="132">
        <f t="shared" si="240"/>
        <v>0</v>
      </c>
      <c r="UXO174" s="132">
        <f t="shared" si="240"/>
        <v>0</v>
      </c>
      <c r="UXP174" s="132">
        <f t="shared" si="240"/>
        <v>0</v>
      </c>
      <c r="UXQ174" s="132">
        <f t="shared" si="240"/>
        <v>0</v>
      </c>
      <c r="UXR174" s="132">
        <f t="shared" si="240"/>
        <v>0</v>
      </c>
      <c r="UXS174" s="132">
        <f t="shared" si="240"/>
        <v>0</v>
      </c>
      <c r="UXT174" s="132">
        <f t="shared" si="240"/>
        <v>0</v>
      </c>
      <c r="UXU174" s="132">
        <f t="shared" si="240"/>
        <v>0</v>
      </c>
      <c r="UXV174" s="132">
        <f t="shared" si="240"/>
        <v>0</v>
      </c>
      <c r="UXW174" s="132">
        <f t="shared" si="240"/>
        <v>0</v>
      </c>
      <c r="UXX174" s="132">
        <f t="shared" si="240"/>
        <v>0</v>
      </c>
      <c r="UXY174" s="132">
        <f t="shared" si="240"/>
        <v>0</v>
      </c>
      <c r="UXZ174" s="132">
        <f t="shared" si="240"/>
        <v>0</v>
      </c>
      <c r="UYA174" s="132">
        <f t="shared" si="240"/>
        <v>0</v>
      </c>
      <c r="UYB174" s="132">
        <f t="shared" si="240"/>
        <v>0</v>
      </c>
      <c r="UYC174" s="132">
        <f t="shared" si="240"/>
        <v>0</v>
      </c>
      <c r="UYD174" s="132">
        <f t="shared" si="240"/>
        <v>0</v>
      </c>
      <c r="UYE174" s="132">
        <f t="shared" si="240"/>
        <v>0</v>
      </c>
      <c r="UYF174" s="132">
        <f t="shared" si="240"/>
        <v>0</v>
      </c>
      <c r="UYG174" s="132">
        <f t="shared" si="240"/>
        <v>0</v>
      </c>
      <c r="UYH174" s="132">
        <f t="shared" si="240"/>
        <v>0</v>
      </c>
      <c r="UYI174" s="132">
        <f t="shared" si="240"/>
        <v>0</v>
      </c>
      <c r="UYJ174" s="132">
        <f t="shared" si="240"/>
        <v>0</v>
      </c>
      <c r="UYK174" s="132">
        <f t="shared" si="240"/>
        <v>0</v>
      </c>
      <c r="UYL174" s="132">
        <f t="shared" si="240"/>
        <v>0</v>
      </c>
      <c r="UYM174" s="132">
        <f t="shared" si="240"/>
        <v>0</v>
      </c>
      <c r="UYN174" s="132">
        <f t="shared" si="240"/>
        <v>0</v>
      </c>
      <c r="UYO174" s="132">
        <f t="shared" si="240"/>
        <v>0</v>
      </c>
      <c r="UYP174" s="132">
        <f t="shared" si="240"/>
        <v>0</v>
      </c>
      <c r="UYQ174" s="132">
        <f t="shared" si="240"/>
        <v>0</v>
      </c>
      <c r="UYR174" s="132">
        <f t="shared" si="240"/>
        <v>0</v>
      </c>
      <c r="UYS174" s="132">
        <f t="shared" si="240"/>
        <v>0</v>
      </c>
      <c r="UYT174" s="132">
        <f t="shared" si="240"/>
        <v>0</v>
      </c>
      <c r="UYU174" s="132">
        <f t="shared" si="240"/>
        <v>0</v>
      </c>
      <c r="UYV174" s="132">
        <f t="shared" si="240"/>
        <v>0</v>
      </c>
      <c r="UYW174" s="132">
        <f t="shared" si="240"/>
        <v>0</v>
      </c>
      <c r="UYX174" s="132">
        <f t="shared" si="240"/>
        <v>0</v>
      </c>
      <c r="UYY174" s="132">
        <f t="shared" si="240"/>
        <v>0</v>
      </c>
      <c r="UYZ174" s="132">
        <f t="shared" si="240"/>
        <v>0</v>
      </c>
      <c r="UZA174" s="132">
        <f t="shared" si="240"/>
        <v>0</v>
      </c>
      <c r="UZB174" s="132">
        <f t="shared" ref="UZB174:VBM174" si="241">SUBTOTAL(9,UZB64:UZB65)</f>
        <v>0</v>
      </c>
      <c r="UZC174" s="132">
        <f t="shared" si="241"/>
        <v>0</v>
      </c>
      <c r="UZD174" s="132">
        <f t="shared" si="241"/>
        <v>0</v>
      </c>
      <c r="UZE174" s="132">
        <f t="shared" si="241"/>
        <v>0</v>
      </c>
      <c r="UZF174" s="132">
        <f t="shared" si="241"/>
        <v>0</v>
      </c>
      <c r="UZG174" s="132">
        <f t="shared" si="241"/>
        <v>0</v>
      </c>
      <c r="UZH174" s="132">
        <f t="shared" si="241"/>
        <v>0</v>
      </c>
      <c r="UZI174" s="132">
        <f t="shared" si="241"/>
        <v>0</v>
      </c>
      <c r="UZJ174" s="132">
        <f t="shared" si="241"/>
        <v>0</v>
      </c>
      <c r="UZK174" s="132">
        <f t="shared" si="241"/>
        <v>0</v>
      </c>
      <c r="UZL174" s="132">
        <f t="shared" si="241"/>
        <v>0</v>
      </c>
      <c r="UZM174" s="132">
        <f t="shared" si="241"/>
        <v>0</v>
      </c>
      <c r="UZN174" s="132">
        <f t="shared" si="241"/>
        <v>0</v>
      </c>
      <c r="UZO174" s="132">
        <f t="shared" si="241"/>
        <v>0</v>
      </c>
      <c r="UZP174" s="132">
        <f t="shared" si="241"/>
        <v>0</v>
      </c>
      <c r="UZQ174" s="132">
        <f t="shared" si="241"/>
        <v>0</v>
      </c>
      <c r="UZR174" s="132">
        <f t="shared" si="241"/>
        <v>0</v>
      </c>
      <c r="UZS174" s="132">
        <f t="shared" si="241"/>
        <v>0</v>
      </c>
      <c r="UZT174" s="132">
        <f t="shared" si="241"/>
        <v>0</v>
      </c>
      <c r="UZU174" s="132">
        <f t="shared" si="241"/>
        <v>0</v>
      </c>
      <c r="UZV174" s="132">
        <f t="shared" si="241"/>
        <v>0</v>
      </c>
      <c r="UZW174" s="132">
        <f t="shared" si="241"/>
        <v>0</v>
      </c>
      <c r="UZX174" s="132">
        <f t="shared" si="241"/>
        <v>0</v>
      </c>
      <c r="UZY174" s="132">
        <f t="shared" si="241"/>
        <v>0</v>
      </c>
      <c r="UZZ174" s="132">
        <f t="shared" si="241"/>
        <v>0</v>
      </c>
      <c r="VAA174" s="132">
        <f t="shared" si="241"/>
        <v>0</v>
      </c>
      <c r="VAB174" s="132">
        <f t="shared" si="241"/>
        <v>0</v>
      </c>
      <c r="VAC174" s="132">
        <f t="shared" si="241"/>
        <v>0</v>
      </c>
      <c r="VAD174" s="132">
        <f t="shared" si="241"/>
        <v>0</v>
      </c>
      <c r="VAE174" s="132">
        <f t="shared" si="241"/>
        <v>0</v>
      </c>
      <c r="VAF174" s="132">
        <f t="shared" si="241"/>
        <v>0</v>
      </c>
      <c r="VAG174" s="132">
        <f t="shared" si="241"/>
        <v>0</v>
      </c>
      <c r="VAH174" s="132">
        <f t="shared" si="241"/>
        <v>0</v>
      </c>
      <c r="VAI174" s="132">
        <f t="shared" si="241"/>
        <v>0</v>
      </c>
      <c r="VAJ174" s="132">
        <f t="shared" si="241"/>
        <v>0</v>
      </c>
      <c r="VAK174" s="132">
        <f t="shared" si="241"/>
        <v>0</v>
      </c>
      <c r="VAL174" s="132">
        <f t="shared" si="241"/>
        <v>0</v>
      </c>
      <c r="VAM174" s="132">
        <f t="shared" si="241"/>
        <v>0</v>
      </c>
      <c r="VAN174" s="132">
        <f t="shared" si="241"/>
        <v>0</v>
      </c>
      <c r="VAO174" s="132">
        <f t="shared" si="241"/>
        <v>0</v>
      </c>
      <c r="VAP174" s="132">
        <f t="shared" si="241"/>
        <v>0</v>
      </c>
      <c r="VAQ174" s="132">
        <f t="shared" si="241"/>
        <v>0</v>
      </c>
      <c r="VAR174" s="132">
        <f t="shared" si="241"/>
        <v>0</v>
      </c>
      <c r="VAS174" s="132">
        <f t="shared" si="241"/>
        <v>0</v>
      </c>
      <c r="VAT174" s="132">
        <f t="shared" si="241"/>
        <v>0</v>
      </c>
      <c r="VAU174" s="132">
        <f t="shared" si="241"/>
        <v>0</v>
      </c>
      <c r="VAV174" s="132">
        <f t="shared" si="241"/>
        <v>0</v>
      </c>
      <c r="VAW174" s="132">
        <f t="shared" si="241"/>
        <v>0</v>
      </c>
      <c r="VAX174" s="132">
        <f t="shared" si="241"/>
        <v>0</v>
      </c>
      <c r="VAY174" s="132">
        <f t="shared" si="241"/>
        <v>0</v>
      </c>
      <c r="VAZ174" s="132">
        <f t="shared" si="241"/>
        <v>0</v>
      </c>
      <c r="VBA174" s="132">
        <f t="shared" si="241"/>
        <v>0</v>
      </c>
      <c r="VBB174" s="132">
        <f t="shared" si="241"/>
        <v>0</v>
      </c>
      <c r="VBC174" s="132">
        <f t="shared" si="241"/>
        <v>0</v>
      </c>
      <c r="VBD174" s="132">
        <f t="shared" si="241"/>
        <v>0</v>
      </c>
      <c r="VBE174" s="132">
        <f t="shared" si="241"/>
        <v>0</v>
      </c>
      <c r="VBF174" s="132">
        <f t="shared" si="241"/>
        <v>0</v>
      </c>
      <c r="VBG174" s="132">
        <f t="shared" si="241"/>
        <v>0</v>
      </c>
      <c r="VBH174" s="132">
        <f t="shared" si="241"/>
        <v>0</v>
      </c>
      <c r="VBI174" s="132">
        <f t="shared" si="241"/>
        <v>0</v>
      </c>
      <c r="VBJ174" s="132">
        <f t="shared" si="241"/>
        <v>0</v>
      </c>
      <c r="VBK174" s="132">
        <f t="shared" si="241"/>
        <v>0</v>
      </c>
      <c r="VBL174" s="132">
        <f t="shared" si="241"/>
        <v>0</v>
      </c>
      <c r="VBM174" s="132">
        <f t="shared" si="241"/>
        <v>0</v>
      </c>
      <c r="VBN174" s="132">
        <f t="shared" ref="VBN174:VDY174" si="242">SUBTOTAL(9,VBN64:VBN65)</f>
        <v>0</v>
      </c>
      <c r="VBO174" s="132">
        <f t="shared" si="242"/>
        <v>0</v>
      </c>
      <c r="VBP174" s="132">
        <f t="shared" si="242"/>
        <v>0</v>
      </c>
      <c r="VBQ174" s="132">
        <f t="shared" si="242"/>
        <v>0</v>
      </c>
      <c r="VBR174" s="132">
        <f t="shared" si="242"/>
        <v>0</v>
      </c>
      <c r="VBS174" s="132">
        <f t="shared" si="242"/>
        <v>0</v>
      </c>
      <c r="VBT174" s="132">
        <f t="shared" si="242"/>
        <v>0</v>
      </c>
      <c r="VBU174" s="132">
        <f t="shared" si="242"/>
        <v>0</v>
      </c>
      <c r="VBV174" s="132">
        <f t="shared" si="242"/>
        <v>0</v>
      </c>
      <c r="VBW174" s="132">
        <f t="shared" si="242"/>
        <v>0</v>
      </c>
      <c r="VBX174" s="132">
        <f t="shared" si="242"/>
        <v>0</v>
      </c>
      <c r="VBY174" s="132">
        <f t="shared" si="242"/>
        <v>0</v>
      </c>
      <c r="VBZ174" s="132">
        <f t="shared" si="242"/>
        <v>0</v>
      </c>
      <c r="VCA174" s="132">
        <f t="shared" si="242"/>
        <v>0</v>
      </c>
      <c r="VCB174" s="132">
        <f t="shared" si="242"/>
        <v>0</v>
      </c>
      <c r="VCC174" s="132">
        <f t="shared" si="242"/>
        <v>0</v>
      </c>
      <c r="VCD174" s="132">
        <f t="shared" si="242"/>
        <v>0</v>
      </c>
      <c r="VCE174" s="132">
        <f t="shared" si="242"/>
        <v>0</v>
      </c>
      <c r="VCF174" s="132">
        <f t="shared" si="242"/>
        <v>0</v>
      </c>
      <c r="VCG174" s="132">
        <f t="shared" si="242"/>
        <v>0</v>
      </c>
      <c r="VCH174" s="132">
        <f t="shared" si="242"/>
        <v>0</v>
      </c>
      <c r="VCI174" s="132">
        <f t="shared" si="242"/>
        <v>0</v>
      </c>
      <c r="VCJ174" s="132">
        <f t="shared" si="242"/>
        <v>0</v>
      </c>
      <c r="VCK174" s="132">
        <f t="shared" si="242"/>
        <v>0</v>
      </c>
      <c r="VCL174" s="132">
        <f t="shared" si="242"/>
        <v>0</v>
      </c>
      <c r="VCM174" s="132">
        <f t="shared" si="242"/>
        <v>0</v>
      </c>
      <c r="VCN174" s="132">
        <f t="shared" si="242"/>
        <v>0</v>
      </c>
      <c r="VCO174" s="132">
        <f t="shared" si="242"/>
        <v>0</v>
      </c>
      <c r="VCP174" s="132">
        <f t="shared" si="242"/>
        <v>0</v>
      </c>
      <c r="VCQ174" s="132">
        <f t="shared" si="242"/>
        <v>0</v>
      </c>
      <c r="VCR174" s="132">
        <f t="shared" si="242"/>
        <v>0</v>
      </c>
      <c r="VCS174" s="132">
        <f t="shared" si="242"/>
        <v>0</v>
      </c>
      <c r="VCT174" s="132">
        <f t="shared" si="242"/>
        <v>0</v>
      </c>
      <c r="VCU174" s="132">
        <f t="shared" si="242"/>
        <v>0</v>
      </c>
      <c r="VCV174" s="132">
        <f t="shared" si="242"/>
        <v>0</v>
      </c>
      <c r="VCW174" s="132">
        <f t="shared" si="242"/>
        <v>0</v>
      </c>
      <c r="VCX174" s="132">
        <f t="shared" si="242"/>
        <v>0</v>
      </c>
      <c r="VCY174" s="132">
        <f t="shared" si="242"/>
        <v>0</v>
      </c>
      <c r="VCZ174" s="132">
        <f t="shared" si="242"/>
        <v>0</v>
      </c>
      <c r="VDA174" s="132">
        <f t="shared" si="242"/>
        <v>0</v>
      </c>
      <c r="VDB174" s="132">
        <f t="shared" si="242"/>
        <v>0</v>
      </c>
      <c r="VDC174" s="132">
        <f t="shared" si="242"/>
        <v>0</v>
      </c>
      <c r="VDD174" s="132">
        <f t="shared" si="242"/>
        <v>0</v>
      </c>
      <c r="VDE174" s="132">
        <f t="shared" si="242"/>
        <v>0</v>
      </c>
      <c r="VDF174" s="132">
        <f t="shared" si="242"/>
        <v>0</v>
      </c>
      <c r="VDG174" s="132">
        <f t="shared" si="242"/>
        <v>0</v>
      </c>
      <c r="VDH174" s="132">
        <f t="shared" si="242"/>
        <v>0</v>
      </c>
      <c r="VDI174" s="132">
        <f t="shared" si="242"/>
        <v>0</v>
      </c>
      <c r="VDJ174" s="132">
        <f t="shared" si="242"/>
        <v>0</v>
      </c>
      <c r="VDK174" s="132">
        <f t="shared" si="242"/>
        <v>0</v>
      </c>
      <c r="VDL174" s="132">
        <f t="shared" si="242"/>
        <v>0</v>
      </c>
      <c r="VDM174" s="132">
        <f t="shared" si="242"/>
        <v>0</v>
      </c>
      <c r="VDN174" s="132">
        <f t="shared" si="242"/>
        <v>0</v>
      </c>
      <c r="VDO174" s="132">
        <f t="shared" si="242"/>
        <v>0</v>
      </c>
      <c r="VDP174" s="132">
        <f t="shared" si="242"/>
        <v>0</v>
      </c>
      <c r="VDQ174" s="132">
        <f t="shared" si="242"/>
        <v>0</v>
      </c>
      <c r="VDR174" s="132">
        <f t="shared" si="242"/>
        <v>0</v>
      </c>
      <c r="VDS174" s="132">
        <f t="shared" si="242"/>
        <v>0</v>
      </c>
      <c r="VDT174" s="132">
        <f t="shared" si="242"/>
        <v>0</v>
      </c>
      <c r="VDU174" s="132">
        <f t="shared" si="242"/>
        <v>0</v>
      </c>
      <c r="VDV174" s="132">
        <f t="shared" si="242"/>
        <v>0</v>
      </c>
      <c r="VDW174" s="132">
        <f t="shared" si="242"/>
        <v>0</v>
      </c>
      <c r="VDX174" s="132">
        <f t="shared" si="242"/>
        <v>0</v>
      </c>
      <c r="VDY174" s="132">
        <f t="shared" si="242"/>
        <v>0</v>
      </c>
      <c r="VDZ174" s="132">
        <f t="shared" ref="VDZ174:VGK174" si="243">SUBTOTAL(9,VDZ64:VDZ65)</f>
        <v>0</v>
      </c>
      <c r="VEA174" s="132">
        <f t="shared" si="243"/>
        <v>0</v>
      </c>
      <c r="VEB174" s="132">
        <f t="shared" si="243"/>
        <v>0</v>
      </c>
      <c r="VEC174" s="132">
        <f t="shared" si="243"/>
        <v>0</v>
      </c>
      <c r="VED174" s="132">
        <f t="shared" si="243"/>
        <v>0</v>
      </c>
      <c r="VEE174" s="132">
        <f t="shared" si="243"/>
        <v>0</v>
      </c>
      <c r="VEF174" s="132">
        <f t="shared" si="243"/>
        <v>0</v>
      </c>
      <c r="VEG174" s="132">
        <f t="shared" si="243"/>
        <v>0</v>
      </c>
      <c r="VEH174" s="132">
        <f t="shared" si="243"/>
        <v>0</v>
      </c>
      <c r="VEI174" s="132">
        <f t="shared" si="243"/>
        <v>0</v>
      </c>
      <c r="VEJ174" s="132">
        <f t="shared" si="243"/>
        <v>0</v>
      </c>
      <c r="VEK174" s="132">
        <f t="shared" si="243"/>
        <v>0</v>
      </c>
      <c r="VEL174" s="132">
        <f t="shared" si="243"/>
        <v>0</v>
      </c>
      <c r="VEM174" s="132">
        <f t="shared" si="243"/>
        <v>0</v>
      </c>
      <c r="VEN174" s="132">
        <f t="shared" si="243"/>
        <v>0</v>
      </c>
      <c r="VEO174" s="132">
        <f t="shared" si="243"/>
        <v>0</v>
      </c>
      <c r="VEP174" s="132">
        <f t="shared" si="243"/>
        <v>0</v>
      </c>
      <c r="VEQ174" s="132">
        <f t="shared" si="243"/>
        <v>0</v>
      </c>
      <c r="VER174" s="132">
        <f t="shared" si="243"/>
        <v>0</v>
      </c>
      <c r="VES174" s="132">
        <f t="shared" si="243"/>
        <v>0</v>
      </c>
      <c r="VET174" s="132">
        <f t="shared" si="243"/>
        <v>0</v>
      </c>
      <c r="VEU174" s="132">
        <f t="shared" si="243"/>
        <v>0</v>
      </c>
      <c r="VEV174" s="132">
        <f t="shared" si="243"/>
        <v>0</v>
      </c>
      <c r="VEW174" s="132">
        <f t="shared" si="243"/>
        <v>0</v>
      </c>
      <c r="VEX174" s="132">
        <f t="shared" si="243"/>
        <v>0</v>
      </c>
      <c r="VEY174" s="132">
        <f t="shared" si="243"/>
        <v>0</v>
      </c>
      <c r="VEZ174" s="132">
        <f t="shared" si="243"/>
        <v>0</v>
      </c>
      <c r="VFA174" s="132">
        <f t="shared" si="243"/>
        <v>0</v>
      </c>
      <c r="VFB174" s="132">
        <f t="shared" si="243"/>
        <v>0</v>
      </c>
      <c r="VFC174" s="132">
        <f t="shared" si="243"/>
        <v>0</v>
      </c>
      <c r="VFD174" s="132">
        <f t="shared" si="243"/>
        <v>0</v>
      </c>
      <c r="VFE174" s="132">
        <f t="shared" si="243"/>
        <v>0</v>
      </c>
      <c r="VFF174" s="132">
        <f t="shared" si="243"/>
        <v>0</v>
      </c>
      <c r="VFG174" s="132">
        <f t="shared" si="243"/>
        <v>0</v>
      </c>
      <c r="VFH174" s="132">
        <f t="shared" si="243"/>
        <v>0</v>
      </c>
      <c r="VFI174" s="132">
        <f t="shared" si="243"/>
        <v>0</v>
      </c>
      <c r="VFJ174" s="132">
        <f t="shared" si="243"/>
        <v>0</v>
      </c>
      <c r="VFK174" s="132">
        <f t="shared" si="243"/>
        <v>0</v>
      </c>
      <c r="VFL174" s="132">
        <f t="shared" si="243"/>
        <v>0</v>
      </c>
      <c r="VFM174" s="132">
        <f t="shared" si="243"/>
        <v>0</v>
      </c>
      <c r="VFN174" s="132">
        <f t="shared" si="243"/>
        <v>0</v>
      </c>
      <c r="VFO174" s="132">
        <f t="shared" si="243"/>
        <v>0</v>
      </c>
      <c r="VFP174" s="132">
        <f t="shared" si="243"/>
        <v>0</v>
      </c>
      <c r="VFQ174" s="132">
        <f t="shared" si="243"/>
        <v>0</v>
      </c>
      <c r="VFR174" s="132">
        <f t="shared" si="243"/>
        <v>0</v>
      </c>
      <c r="VFS174" s="132">
        <f t="shared" si="243"/>
        <v>0</v>
      </c>
      <c r="VFT174" s="132">
        <f t="shared" si="243"/>
        <v>0</v>
      </c>
      <c r="VFU174" s="132">
        <f t="shared" si="243"/>
        <v>0</v>
      </c>
      <c r="VFV174" s="132">
        <f t="shared" si="243"/>
        <v>0</v>
      </c>
      <c r="VFW174" s="132">
        <f t="shared" si="243"/>
        <v>0</v>
      </c>
      <c r="VFX174" s="132">
        <f t="shared" si="243"/>
        <v>0</v>
      </c>
      <c r="VFY174" s="132">
        <f t="shared" si="243"/>
        <v>0</v>
      </c>
      <c r="VFZ174" s="132">
        <f t="shared" si="243"/>
        <v>0</v>
      </c>
      <c r="VGA174" s="132">
        <f t="shared" si="243"/>
        <v>0</v>
      </c>
      <c r="VGB174" s="132">
        <f t="shared" si="243"/>
        <v>0</v>
      </c>
      <c r="VGC174" s="132">
        <f t="shared" si="243"/>
        <v>0</v>
      </c>
      <c r="VGD174" s="132">
        <f t="shared" si="243"/>
        <v>0</v>
      </c>
      <c r="VGE174" s="132">
        <f t="shared" si="243"/>
        <v>0</v>
      </c>
      <c r="VGF174" s="132">
        <f t="shared" si="243"/>
        <v>0</v>
      </c>
      <c r="VGG174" s="132">
        <f t="shared" si="243"/>
        <v>0</v>
      </c>
      <c r="VGH174" s="132">
        <f t="shared" si="243"/>
        <v>0</v>
      </c>
      <c r="VGI174" s="132">
        <f t="shared" si="243"/>
        <v>0</v>
      </c>
      <c r="VGJ174" s="132">
        <f t="shared" si="243"/>
        <v>0</v>
      </c>
      <c r="VGK174" s="132">
        <f t="shared" si="243"/>
        <v>0</v>
      </c>
      <c r="VGL174" s="132">
        <f t="shared" ref="VGL174:VIW174" si="244">SUBTOTAL(9,VGL64:VGL65)</f>
        <v>0</v>
      </c>
      <c r="VGM174" s="132">
        <f t="shared" si="244"/>
        <v>0</v>
      </c>
      <c r="VGN174" s="132">
        <f t="shared" si="244"/>
        <v>0</v>
      </c>
      <c r="VGO174" s="132">
        <f t="shared" si="244"/>
        <v>0</v>
      </c>
      <c r="VGP174" s="132">
        <f t="shared" si="244"/>
        <v>0</v>
      </c>
      <c r="VGQ174" s="132">
        <f t="shared" si="244"/>
        <v>0</v>
      </c>
      <c r="VGR174" s="132">
        <f t="shared" si="244"/>
        <v>0</v>
      </c>
      <c r="VGS174" s="132">
        <f t="shared" si="244"/>
        <v>0</v>
      </c>
      <c r="VGT174" s="132">
        <f t="shared" si="244"/>
        <v>0</v>
      </c>
      <c r="VGU174" s="132">
        <f t="shared" si="244"/>
        <v>0</v>
      </c>
      <c r="VGV174" s="132">
        <f t="shared" si="244"/>
        <v>0</v>
      </c>
      <c r="VGW174" s="132">
        <f t="shared" si="244"/>
        <v>0</v>
      </c>
      <c r="VGX174" s="132">
        <f t="shared" si="244"/>
        <v>0</v>
      </c>
      <c r="VGY174" s="132">
        <f t="shared" si="244"/>
        <v>0</v>
      </c>
      <c r="VGZ174" s="132">
        <f t="shared" si="244"/>
        <v>0</v>
      </c>
      <c r="VHA174" s="132">
        <f t="shared" si="244"/>
        <v>0</v>
      </c>
      <c r="VHB174" s="132">
        <f t="shared" si="244"/>
        <v>0</v>
      </c>
      <c r="VHC174" s="132">
        <f t="shared" si="244"/>
        <v>0</v>
      </c>
      <c r="VHD174" s="132">
        <f t="shared" si="244"/>
        <v>0</v>
      </c>
      <c r="VHE174" s="132">
        <f t="shared" si="244"/>
        <v>0</v>
      </c>
      <c r="VHF174" s="132">
        <f t="shared" si="244"/>
        <v>0</v>
      </c>
      <c r="VHG174" s="132">
        <f t="shared" si="244"/>
        <v>0</v>
      </c>
      <c r="VHH174" s="132">
        <f t="shared" si="244"/>
        <v>0</v>
      </c>
      <c r="VHI174" s="132">
        <f t="shared" si="244"/>
        <v>0</v>
      </c>
      <c r="VHJ174" s="132">
        <f t="shared" si="244"/>
        <v>0</v>
      </c>
      <c r="VHK174" s="132">
        <f t="shared" si="244"/>
        <v>0</v>
      </c>
      <c r="VHL174" s="132">
        <f t="shared" si="244"/>
        <v>0</v>
      </c>
      <c r="VHM174" s="132">
        <f t="shared" si="244"/>
        <v>0</v>
      </c>
      <c r="VHN174" s="132">
        <f t="shared" si="244"/>
        <v>0</v>
      </c>
      <c r="VHO174" s="132">
        <f t="shared" si="244"/>
        <v>0</v>
      </c>
      <c r="VHP174" s="132">
        <f t="shared" si="244"/>
        <v>0</v>
      </c>
      <c r="VHQ174" s="132">
        <f t="shared" si="244"/>
        <v>0</v>
      </c>
      <c r="VHR174" s="132">
        <f t="shared" si="244"/>
        <v>0</v>
      </c>
      <c r="VHS174" s="132">
        <f t="shared" si="244"/>
        <v>0</v>
      </c>
      <c r="VHT174" s="132">
        <f t="shared" si="244"/>
        <v>0</v>
      </c>
      <c r="VHU174" s="132">
        <f t="shared" si="244"/>
        <v>0</v>
      </c>
      <c r="VHV174" s="132">
        <f t="shared" si="244"/>
        <v>0</v>
      </c>
      <c r="VHW174" s="132">
        <f t="shared" si="244"/>
        <v>0</v>
      </c>
      <c r="VHX174" s="132">
        <f t="shared" si="244"/>
        <v>0</v>
      </c>
      <c r="VHY174" s="132">
        <f t="shared" si="244"/>
        <v>0</v>
      </c>
      <c r="VHZ174" s="132">
        <f t="shared" si="244"/>
        <v>0</v>
      </c>
      <c r="VIA174" s="132">
        <f t="shared" si="244"/>
        <v>0</v>
      </c>
      <c r="VIB174" s="132">
        <f t="shared" si="244"/>
        <v>0</v>
      </c>
      <c r="VIC174" s="132">
        <f t="shared" si="244"/>
        <v>0</v>
      </c>
      <c r="VID174" s="132">
        <f t="shared" si="244"/>
        <v>0</v>
      </c>
      <c r="VIE174" s="132">
        <f t="shared" si="244"/>
        <v>0</v>
      </c>
      <c r="VIF174" s="132">
        <f t="shared" si="244"/>
        <v>0</v>
      </c>
      <c r="VIG174" s="132">
        <f t="shared" si="244"/>
        <v>0</v>
      </c>
      <c r="VIH174" s="132">
        <f t="shared" si="244"/>
        <v>0</v>
      </c>
      <c r="VII174" s="132">
        <f t="shared" si="244"/>
        <v>0</v>
      </c>
      <c r="VIJ174" s="132">
        <f t="shared" si="244"/>
        <v>0</v>
      </c>
      <c r="VIK174" s="132">
        <f t="shared" si="244"/>
        <v>0</v>
      </c>
      <c r="VIL174" s="132">
        <f t="shared" si="244"/>
        <v>0</v>
      </c>
      <c r="VIM174" s="132">
        <f t="shared" si="244"/>
        <v>0</v>
      </c>
      <c r="VIN174" s="132">
        <f t="shared" si="244"/>
        <v>0</v>
      </c>
      <c r="VIO174" s="132">
        <f t="shared" si="244"/>
        <v>0</v>
      </c>
      <c r="VIP174" s="132">
        <f t="shared" si="244"/>
        <v>0</v>
      </c>
      <c r="VIQ174" s="132">
        <f t="shared" si="244"/>
        <v>0</v>
      </c>
      <c r="VIR174" s="132">
        <f t="shared" si="244"/>
        <v>0</v>
      </c>
      <c r="VIS174" s="132">
        <f t="shared" si="244"/>
        <v>0</v>
      </c>
      <c r="VIT174" s="132">
        <f t="shared" si="244"/>
        <v>0</v>
      </c>
      <c r="VIU174" s="132">
        <f t="shared" si="244"/>
        <v>0</v>
      </c>
      <c r="VIV174" s="132">
        <f t="shared" si="244"/>
        <v>0</v>
      </c>
      <c r="VIW174" s="132">
        <f t="shared" si="244"/>
        <v>0</v>
      </c>
      <c r="VIX174" s="132">
        <f t="shared" ref="VIX174:VLI174" si="245">SUBTOTAL(9,VIX64:VIX65)</f>
        <v>0</v>
      </c>
      <c r="VIY174" s="132">
        <f t="shared" si="245"/>
        <v>0</v>
      </c>
      <c r="VIZ174" s="132">
        <f t="shared" si="245"/>
        <v>0</v>
      </c>
      <c r="VJA174" s="132">
        <f t="shared" si="245"/>
        <v>0</v>
      </c>
      <c r="VJB174" s="132">
        <f t="shared" si="245"/>
        <v>0</v>
      </c>
      <c r="VJC174" s="132">
        <f t="shared" si="245"/>
        <v>0</v>
      </c>
      <c r="VJD174" s="132">
        <f t="shared" si="245"/>
        <v>0</v>
      </c>
      <c r="VJE174" s="132">
        <f t="shared" si="245"/>
        <v>0</v>
      </c>
      <c r="VJF174" s="132">
        <f t="shared" si="245"/>
        <v>0</v>
      </c>
      <c r="VJG174" s="132">
        <f t="shared" si="245"/>
        <v>0</v>
      </c>
      <c r="VJH174" s="132">
        <f t="shared" si="245"/>
        <v>0</v>
      </c>
      <c r="VJI174" s="132">
        <f t="shared" si="245"/>
        <v>0</v>
      </c>
      <c r="VJJ174" s="132">
        <f t="shared" si="245"/>
        <v>0</v>
      </c>
      <c r="VJK174" s="132">
        <f t="shared" si="245"/>
        <v>0</v>
      </c>
      <c r="VJL174" s="132">
        <f t="shared" si="245"/>
        <v>0</v>
      </c>
      <c r="VJM174" s="132">
        <f t="shared" si="245"/>
        <v>0</v>
      </c>
      <c r="VJN174" s="132">
        <f t="shared" si="245"/>
        <v>0</v>
      </c>
      <c r="VJO174" s="132">
        <f t="shared" si="245"/>
        <v>0</v>
      </c>
      <c r="VJP174" s="132">
        <f t="shared" si="245"/>
        <v>0</v>
      </c>
      <c r="VJQ174" s="132">
        <f t="shared" si="245"/>
        <v>0</v>
      </c>
      <c r="VJR174" s="132">
        <f t="shared" si="245"/>
        <v>0</v>
      </c>
      <c r="VJS174" s="132">
        <f t="shared" si="245"/>
        <v>0</v>
      </c>
      <c r="VJT174" s="132">
        <f t="shared" si="245"/>
        <v>0</v>
      </c>
      <c r="VJU174" s="132">
        <f t="shared" si="245"/>
        <v>0</v>
      </c>
      <c r="VJV174" s="132">
        <f t="shared" si="245"/>
        <v>0</v>
      </c>
      <c r="VJW174" s="132">
        <f t="shared" si="245"/>
        <v>0</v>
      </c>
      <c r="VJX174" s="132">
        <f t="shared" si="245"/>
        <v>0</v>
      </c>
      <c r="VJY174" s="132">
        <f t="shared" si="245"/>
        <v>0</v>
      </c>
      <c r="VJZ174" s="132">
        <f t="shared" si="245"/>
        <v>0</v>
      </c>
      <c r="VKA174" s="132">
        <f t="shared" si="245"/>
        <v>0</v>
      </c>
      <c r="VKB174" s="132">
        <f t="shared" si="245"/>
        <v>0</v>
      </c>
      <c r="VKC174" s="132">
        <f t="shared" si="245"/>
        <v>0</v>
      </c>
      <c r="VKD174" s="132">
        <f t="shared" si="245"/>
        <v>0</v>
      </c>
      <c r="VKE174" s="132">
        <f t="shared" si="245"/>
        <v>0</v>
      </c>
      <c r="VKF174" s="132">
        <f t="shared" si="245"/>
        <v>0</v>
      </c>
      <c r="VKG174" s="132">
        <f t="shared" si="245"/>
        <v>0</v>
      </c>
      <c r="VKH174" s="132">
        <f t="shared" si="245"/>
        <v>0</v>
      </c>
      <c r="VKI174" s="132">
        <f t="shared" si="245"/>
        <v>0</v>
      </c>
      <c r="VKJ174" s="132">
        <f t="shared" si="245"/>
        <v>0</v>
      </c>
      <c r="VKK174" s="132">
        <f t="shared" si="245"/>
        <v>0</v>
      </c>
      <c r="VKL174" s="132">
        <f t="shared" si="245"/>
        <v>0</v>
      </c>
      <c r="VKM174" s="132">
        <f t="shared" si="245"/>
        <v>0</v>
      </c>
      <c r="VKN174" s="132">
        <f t="shared" si="245"/>
        <v>0</v>
      </c>
      <c r="VKO174" s="132">
        <f t="shared" si="245"/>
        <v>0</v>
      </c>
      <c r="VKP174" s="132">
        <f t="shared" si="245"/>
        <v>0</v>
      </c>
      <c r="VKQ174" s="132">
        <f t="shared" si="245"/>
        <v>0</v>
      </c>
      <c r="VKR174" s="132">
        <f t="shared" si="245"/>
        <v>0</v>
      </c>
      <c r="VKS174" s="132">
        <f t="shared" si="245"/>
        <v>0</v>
      </c>
      <c r="VKT174" s="132">
        <f t="shared" si="245"/>
        <v>0</v>
      </c>
      <c r="VKU174" s="132">
        <f t="shared" si="245"/>
        <v>0</v>
      </c>
      <c r="VKV174" s="132">
        <f t="shared" si="245"/>
        <v>0</v>
      </c>
      <c r="VKW174" s="132">
        <f t="shared" si="245"/>
        <v>0</v>
      </c>
      <c r="VKX174" s="132">
        <f t="shared" si="245"/>
        <v>0</v>
      </c>
      <c r="VKY174" s="132">
        <f t="shared" si="245"/>
        <v>0</v>
      </c>
      <c r="VKZ174" s="132">
        <f t="shared" si="245"/>
        <v>0</v>
      </c>
      <c r="VLA174" s="132">
        <f t="shared" si="245"/>
        <v>0</v>
      </c>
      <c r="VLB174" s="132">
        <f t="shared" si="245"/>
        <v>0</v>
      </c>
      <c r="VLC174" s="132">
        <f t="shared" si="245"/>
        <v>0</v>
      </c>
      <c r="VLD174" s="132">
        <f t="shared" si="245"/>
        <v>0</v>
      </c>
      <c r="VLE174" s="132">
        <f t="shared" si="245"/>
        <v>0</v>
      </c>
      <c r="VLF174" s="132">
        <f t="shared" si="245"/>
        <v>0</v>
      </c>
      <c r="VLG174" s="132">
        <f t="shared" si="245"/>
        <v>0</v>
      </c>
      <c r="VLH174" s="132">
        <f t="shared" si="245"/>
        <v>0</v>
      </c>
      <c r="VLI174" s="132">
        <f t="shared" si="245"/>
        <v>0</v>
      </c>
      <c r="VLJ174" s="132">
        <f t="shared" ref="VLJ174:VNU174" si="246">SUBTOTAL(9,VLJ64:VLJ65)</f>
        <v>0</v>
      </c>
      <c r="VLK174" s="132">
        <f t="shared" si="246"/>
        <v>0</v>
      </c>
      <c r="VLL174" s="132">
        <f t="shared" si="246"/>
        <v>0</v>
      </c>
      <c r="VLM174" s="132">
        <f t="shared" si="246"/>
        <v>0</v>
      </c>
      <c r="VLN174" s="132">
        <f t="shared" si="246"/>
        <v>0</v>
      </c>
      <c r="VLO174" s="132">
        <f t="shared" si="246"/>
        <v>0</v>
      </c>
      <c r="VLP174" s="132">
        <f t="shared" si="246"/>
        <v>0</v>
      </c>
      <c r="VLQ174" s="132">
        <f t="shared" si="246"/>
        <v>0</v>
      </c>
      <c r="VLR174" s="132">
        <f t="shared" si="246"/>
        <v>0</v>
      </c>
      <c r="VLS174" s="132">
        <f t="shared" si="246"/>
        <v>0</v>
      </c>
      <c r="VLT174" s="132">
        <f t="shared" si="246"/>
        <v>0</v>
      </c>
      <c r="VLU174" s="132">
        <f t="shared" si="246"/>
        <v>0</v>
      </c>
      <c r="VLV174" s="132">
        <f t="shared" si="246"/>
        <v>0</v>
      </c>
      <c r="VLW174" s="132">
        <f t="shared" si="246"/>
        <v>0</v>
      </c>
      <c r="VLX174" s="132">
        <f t="shared" si="246"/>
        <v>0</v>
      </c>
      <c r="VLY174" s="132">
        <f t="shared" si="246"/>
        <v>0</v>
      </c>
      <c r="VLZ174" s="132">
        <f t="shared" si="246"/>
        <v>0</v>
      </c>
      <c r="VMA174" s="132">
        <f t="shared" si="246"/>
        <v>0</v>
      </c>
      <c r="VMB174" s="132">
        <f t="shared" si="246"/>
        <v>0</v>
      </c>
      <c r="VMC174" s="132">
        <f t="shared" si="246"/>
        <v>0</v>
      </c>
      <c r="VMD174" s="132">
        <f t="shared" si="246"/>
        <v>0</v>
      </c>
      <c r="VME174" s="132">
        <f t="shared" si="246"/>
        <v>0</v>
      </c>
      <c r="VMF174" s="132">
        <f t="shared" si="246"/>
        <v>0</v>
      </c>
      <c r="VMG174" s="132">
        <f t="shared" si="246"/>
        <v>0</v>
      </c>
      <c r="VMH174" s="132">
        <f t="shared" si="246"/>
        <v>0</v>
      </c>
      <c r="VMI174" s="132">
        <f t="shared" si="246"/>
        <v>0</v>
      </c>
      <c r="VMJ174" s="132">
        <f t="shared" si="246"/>
        <v>0</v>
      </c>
      <c r="VMK174" s="132">
        <f t="shared" si="246"/>
        <v>0</v>
      </c>
      <c r="VML174" s="132">
        <f t="shared" si="246"/>
        <v>0</v>
      </c>
      <c r="VMM174" s="132">
        <f t="shared" si="246"/>
        <v>0</v>
      </c>
      <c r="VMN174" s="132">
        <f t="shared" si="246"/>
        <v>0</v>
      </c>
      <c r="VMO174" s="132">
        <f t="shared" si="246"/>
        <v>0</v>
      </c>
      <c r="VMP174" s="132">
        <f t="shared" si="246"/>
        <v>0</v>
      </c>
      <c r="VMQ174" s="132">
        <f t="shared" si="246"/>
        <v>0</v>
      </c>
      <c r="VMR174" s="132">
        <f t="shared" si="246"/>
        <v>0</v>
      </c>
      <c r="VMS174" s="132">
        <f t="shared" si="246"/>
        <v>0</v>
      </c>
      <c r="VMT174" s="132">
        <f t="shared" si="246"/>
        <v>0</v>
      </c>
      <c r="VMU174" s="132">
        <f t="shared" si="246"/>
        <v>0</v>
      </c>
      <c r="VMV174" s="132">
        <f t="shared" si="246"/>
        <v>0</v>
      </c>
      <c r="VMW174" s="132">
        <f t="shared" si="246"/>
        <v>0</v>
      </c>
      <c r="VMX174" s="132">
        <f t="shared" si="246"/>
        <v>0</v>
      </c>
      <c r="VMY174" s="132">
        <f t="shared" si="246"/>
        <v>0</v>
      </c>
      <c r="VMZ174" s="132">
        <f t="shared" si="246"/>
        <v>0</v>
      </c>
      <c r="VNA174" s="132">
        <f t="shared" si="246"/>
        <v>0</v>
      </c>
      <c r="VNB174" s="132">
        <f t="shared" si="246"/>
        <v>0</v>
      </c>
      <c r="VNC174" s="132">
        <f t="shared" si="246"/>
        <v>0</v>
      </c>
      <c r="VND174" s="132">
        <f t="shared" si="246"/>
        <v>0</v>
      </c>
      <c r="VNE174" s="132">
        <f t="shared" si="246"/>
        <v>0</v>
      </c>
      <c r="VNF174" s="132">
        <f t="shared" si="246"/>
        <v>0</v>
      </c>
      <c r="VNG174" s="132">
        <f t="shared" si="246"/>
        <v>0</v>
      </c>
      <c r="VNH174" s="132">
        <f t="shared" si="246"/>
        <v>0</v>
      </c>
      <c r="VNI174" s="132">
        <f t="shared" si="246"/>
        <v>0</v>
      </c>
      <c r="VNJ174" s="132">
        <f t="shared" si="246"/>
        <v>0</v>
      </c>
      <c r="VNK174" s="132">
        <f t="shared" si="246"/>
        <v>0</v>
      </c>
      <c r="VNL174" s="132">
        <f t="shared" si="246"/>
        <v>0</v>
      </c>
      <c r="VNM174" s="132">
        <f t="shared" si="246"/>
        <v>0</v>
      </c>
      <c r="VNN174" s="132">
        <f t="shared" si="246"/>
        <v>0</v>
      </c>
      <c r="VNO174" s="132">
        <f t="shared" si="246"/>
        <v>0</v>
      </c>
      <c r="VNP174" s="132">
        <f t="shared" si="246"/>
        <v>0</v>
      </c>
      <c r="VNQ174" s="132">
        <f t="shared" si="246"/>
        <v>0</v>
      </c>
      <c r="VNR174" s="132">
        <f t="shared" si="246"/>
        <v>0</v>
      </c>
      <c r="VNS174" s="132">
        <f t="shared" si="246"/>
        <v>0</v>
      </c>
      <c r="VNT174" s="132">
        <f t="shared" si="246"/>
        <v>0</v>
      </c>
      <c r="VNU174" s="132">
        <f t="shared" si="246"/>
        <v>0</v>
      </c>
      <c r="VNV174" s="132">
        <f t="shared" ref="VNV174:VQG174" si="247">SUBTOTAL(9,VNV64:VNV65)</f>
        <v>0</v>
      </c>
      <c r="VNW174" s="132">
        <f t="shared" si="247"/>
        <v>0</v>
      </c>
      <c r="VNX174" s="132">
        <f t="shared" si="247"/>
        <v>0</v>
      </c>
      <c r="VNY174" s="132">
        <f t="shared" si="247"/>
        <v>0</v>
      </c>
      <c r="VNZ174" s="132">
        <f t="shared" si="247"/>
        <v>0</v>
      </c>
      <c r="VOA174" s="132">
        <f t="shared" si="247"/>
        <v>0</v>
      </c>
      <c r="VOB174" s="132">
        <f t="shared" si="247"/>
        <v>0</v>
      </c>
      <c r="VOC174" s="132">
        <f t="shared" si="247"/>
        <v>0</v>
      </c>
      <c r="VOD174" s="132">
        <f t="shared" si="247"/>
        <v>0</v>
      </c>
      <c r="VOE174" s="132">
        <f t="shared" si="247"/>
        <v>0</v>
      </c>
      <c r="VOF174" s="132">
        <f t="shared" si="247"/>
        <v>0</v>
      </c>
      <c r="VOG174" s="132">
        <f t="shared" si="247"/>
        <v>0</v>
      </c>
      <c r="VOH174" s="132">
        <f t="shared" si="247"/>
        <v>0</v>
      </c>
      <c r="VOI174" s="132">
        <f t="shared" si="247"/>
        <v>0</v>
      </c>
      <c r="VOJ174" s="132">
        <f t="shared" si="247"/>
        <v>0</v>
      </c>
      <c r="VOK174" s="132">
        <f t="shared" si="247"/>
        <v>0</v>
      </c>
      <c r="VOL174" s="132">
        <f t="shared" si="247"/>
        <v>0</v>
      </c>
      <c r="VOM174" s="132">
        <f t="shared" si="247"/>
        <v>0</v>
      </c>
      <c r="VON174" s="132">
        <f t="shared" si="247"/>
        <v>0</v>
      </c>
      <c r="VOO174" s="132">
        <f t="shared" si="247"/>
        <v>0</v>
      </c>
      <c r="VOP174" s="132">
        <f t="shared" si="247"/>
        <v>0</v>
      </c>
      <c r="VOQ174" s="132">
        <f t="shared" si="247"/>
        <v>0</v>
      </c>
      <c r="VOR174" s="132">
        <f t="shared" si="247"/>
        <v>0</v>
      </c>
      <c r="VOS174" s="132">
        <f t="shared" si="247"/>
        <v>0</v>
      </c>
      <c r="VOT174" s="132">
        <f t="shared" si="247"/>
        <v>0</v>
      </c>
      <c r="VOU174" s="132">
        <f t="shared" si="247"/>
        <v>0</v>
      </c>
      <c r="VOV174" s="132">
        <f t="shared" si="247"/>
        <v>0</v>
      </c>
      <c r="VOW174" s="132">
        <f t="shared" si="247"/>
        <v>0</v>
      </c>
      <c r="VOX174" s="132">
        <f t="shared" si="247"/>
        <v>0</v>
      </c>
      <c r="VOY174" s="132">
        <f t="shared" si="247"/>
        <v>0</v>
      </c>
      <c r="VOZ174" s="132">
        <f t="shared" si="247"/>
        <v>0</v>
      </c>
      <c r="VPA174" s="132">
        <f t="shared" si="247"/>
        <v>0</v>
      </c>
      <c r="VPB174" s="132">
        <f t="shared" si="247"/>
        <v>0</v>
      </c>
      <c r="VPC174" s="132">
        <f t="shared" si="247"/>
        <v>0</v>
      </c>
      <c r="VPD174" s="132">
        <f t="shared" si="247"/>
        <v>0</v>
      </c>
      <c r="VPE174" s="132">
        <f t="shared" si="247"/>
        <v>0</v>
      </c>
      <c r="VPF174" s="132">
        <f t="shared" si="247"/>
        <v>0</v>
      </c>
      <c r="VPG174" s="132">
        <f t="shared" si="247"/>
        <v>0</v>
      </c>
      <c r="VPH174" s="132">
        <f t="shared" si="247"/>
        <v>0</v>
      </c>
      <c r="VPI174" s="132">
        <f t="shared" si="247"/>
        <v>0</v>
      </c>
      <c r="VPJ174" s="132">
        <f t="shared" si="247"/>
        <v>0</v>
      </c>
      <c r="VPK174" s="132">
        <f t="shared" si="247"/>
        <v>0</v>
      </c>
      <c r="VPL174" s="132">
        <f t="shared" si="247"/>
        <v>0</v>
      </c>
      <c r="VPM174" s="132">
        <f t="shared" si="247"/>
        <v>0</v>
      </c>
      <c r="VPN174" s="132">
        <f t="shared" si="247"/>
        <v>0</v>
      </c>
      <c r="VPO174" s="132">
        <f t="shared" si="247"/>
        <v>0</v>
      </c>
      <c r="VPP174" s="132">
        <f t="shared" si="247"/>
        <v>0</v>
      </c>
      <c r="VPQ174" s="132">
        <f t="shared" si="247"/>
        <v>0</v>
      </c>
      <c r="VPR174" s="132">
        <f t="shared" si="247"/>
        <v>0</v>
      </c>
      <c r="VPS174" s="132">
        <f t="shared" si="247"/>
        <v>0</v>
      </c>
      <c r="VPT174" s="132">
        <f t="shared" si="247"/>
        <v>0</v>
      </c>
      <c r="VPU174" s="132">
        <f t="shared" si="247"/>
        <v>0</v>
      </c>
      <c r="VPV174" s="132">
        <f t="shared" si="247"/>
        <v>0</v>
      </c>
      <c r="VPW174" s="132">
        <f t="shared" si="247"/>
        <v>0</v>
      </c>
      <c r="VPX174" s="132">
        <f t="shared" si="247"/>
        <v>0</v>
      </c>
      <c r="VPY174" s="132">
        <f t="shared" si="247"/>
        <v>0</v>
      </c>
      <c r="VPZ174" s="132">
        <f t="shared" si="247"/>
        <v>0</v>
      </c>
      <c r="VQA174" s="132">
        <f t="shared" si="247"/>
        <v>0</v>
      </c>
      <c r="VQB174" s="132">
        <f t="shared" si="247"/>
        <v>0</v>
      </c>
      <c r="VQC174" s="132">
        <f t="shared" si="247"/>
        <v>0</v>
      </c>
      <c r="VQD174" s="132">
        <f t="shared" si="247"/>
        <v>0</v>
      </c>
      <c r="VQE174" s="132">
        <f t="shared" si="247"/>
        <v>0</v>
      </c>
      <c r="VQF174" s="132">
        <f t="shared" si="247"/>
        <v>0</v>
      </c>
      <c r="VQG174" s="132">
        <f t="shared" si="247"/>
        <v>0</v>
      </c>
      <c r="VQH174" s="132">
        <f t="shared" ref="VQH174:VSS174" si="248">SUBTOTAL(9,VQH64:VQH65)</f>
        <v>0</v>
      </c>
      <c r="VQI174" s="132">
        <f t="shared" si="248"/>
        <v>0</v>
      </c>
      <c r="VQJ174" s="132">
        <f t="shared" si="248"/>
        <v>0</v>
      </c>
      <c r="VQK174" s="132">
        <f t="shared" si="248"/>
        <v>0</v>
      </c>
      <c r="VQL174" s="132">
        <f t="shared" si="248"/>
        <v>0</v>
      </c>
      <c r="VQM174" s="132">
        <f t="shared" si="248"/>
        <v>0</v>
      </c>
      <c r="VQN174" s="132">
        <f t="shared" si="248"/>
        <v>0</v>
      </c>
      <c r="VQO174" s="132">
        <f t="shared" si="248"/>
        <v>0</v>
      </c>
      <c r="VQP174" s="132">
        <f t="shared" si="248"/>
        <v>0</v>
      </c>
      <c r="VQQ174" s="132">
        <f t="shared" si="248"/>
        <v>0</v>
      </c>
      <c r="VQR174" s="132">
        <f t="shared" si="248"/>
        <v>0</v>
      </c>
      <c r="VQS174" s="132">
        <f t="shared" si="248"/>
        <v>0</v>
      </c>
      <c r="VQT174" s="132">
        <f t="shared" si="248"/>
        <v>0</v>
      </c>
      <c r="VQU174" s="132">
        <f t="shared" si="248"/>
        <v>0</v>
      </c>
      <c r="VQV174" s="132">
        <f t="shared" si="248"/>
        <v>0</v>
      </c>
      <c r="VQW174" s="132">
        <f t="shared" si="248"/>
        <v>0</v>
      </c>
      <c r="VQX174" s="132">
        <f t="shared" si="248"/>
        <v>0</v>
      </c>
      <c r="VQY174" s="132">
        <f t="shared" si="248"/>
        <v>0</v>
      </c>
      <c r="VQZ174" s="132">
        <f t="shared" si="248"/>
        <v>0</v>
      </c>
      <c r="VRA174" s="132">
        <f t="shared" si="248"/>
        <v>0</v>
      </c>
      <c r="VRB174" s="132">
        <f t="shared" si="248"/>
        <v>0</v>
      </c>
      <c r="VRC174" s="132">
        <f t="shared" si="248"/>
        <v>0</v>
      </c>
      <c r="VRD174" s="132">
        <f t="shared" si="248"/>
        <v>0</v>
      </c>
      <c r="VRE174" s="132">
        <f t="shared" si="248"/>
        <v>0</v>
      </c>
      <c r="VRF174" s="132">
        <f t="shared" si="248"/>
        <v>0</v>
      </c>
      <c r="VRG174" s="132">
        <f t="shared" si="248"/>
        <v>0</v>
      </c>
      <c r="VRH174" s="132">
        <f t="shared" si="248"/>
        <v>0</v>
      </c>
      <c r="VRI174" s="132">
        <f t="shared" si="248"/>
        <v>0</v>
      </c>
      <c r="VRJ174" s="132">
        <f t="shared" si="248"/>
        <v>0</v>
      </c>
      <c r="VRK174" s="132">
        <f t="shared" si="248"/>
        <v>0</v>
      </c>
      <c r="VRL174" s="132">
        <f t="shared" si="248"/>
        <v>0</v>
      </c>
      <c r="VRM174" s="132">
        <f t="shared" si="248"/>
        <v>0</v>
      </c>
      <c r="VRN174" s="132">
        <f t="shared" si="248"/>
        <v>0</v>
      </c>
      <c r="VRO174" s="132">
        <f t="shared" si="248"/>
        <v>0</v>
      </c>
      <c r="VRP174" s="132">
        <f t="shared" si="248"/>
        <v>0</v>
      </c>
      <c r="VRQ174" s="132">
        <f t="shared" si="248"/>
        <v>0</v>
      </c>
      <c r="VRR174" s="132">
        <f t="shared" si="248"/>
        <v>0</v>
      </c>
      <c r="VRS174" s="132">
        <f t="shared" si="248"/>
        <v>0</v>
      </c>
      <c r="VRT174" s="132">
        <f t="shared" si="248"/>
        <v>0</v>
      </c>
      <c r="VRU174" s="132">
        <f t="shared" si="248"/>
        <v>0</v>
      </c>
      <c r="VRV174" s="132">
        <f t="shared" si="248"/>
        <v>0</v>
      </c>
      <c r="VRW174" s="132">
        <f t="shared" si="248"/>
        <v>0</v>
      </c>
      <c r="VRX174" s="132">
        <f t="shared" si="248"/>
        <v>0</v>
      </c>
      <c r="VRY174" s="132">
        <f t="shared" si="248"/>
        <v>0</v>
      </c>
      <c r="VRZ174" s="132">
        <f t="shared" si="248"/>
        <v>0</v>
      </c>
      <c r="VSA174" s="132">
        <f t="shared" si="248"/>
        <v>0</v>
      </c>
      <c r="VSB174" s="132">
        <f t="shared" si="248"/>
        <v>0</v>
      </c>
      <c r="VSC174" s="132">
        <f t="shared" si="248"/>
        <v>0</v>
      </c>
      <c r="VSD174" s="132">
        <f t="shared" si="248"/>
        <v>0</v>
      </c>
      <c r="VSE174" s="132">
        <f t="shared" si="248"/>
        <v>0</v>
      </c>
      <c r="VSF174" s="132">
        <f t="shared" si="248"/>
        <v>0</v>
      </c>
      <c r="VSG174" s="132">
        <f t="shared" si="248"/>
        <v>0</v>
      </c>
      <c r="VSH174" s="132">
        <f t="shared" si="248"/>
        <v>0</v>
      </c>
      <c r="VSI174" s="132">
        <f t="shared" si="248"/>
        <v>0</v>
      </c>
      <c r="VSJ174" s="132">
        <f t="shared" si="248"/>
        <v>0</v>
      </c>
      <c r="VSK174" s="132">
        <f t="shared" si="248"/>
        <v>0</v>
      </c>
      <c r="VSL174" s="132">
        <f t="shared" si="248"/>
        <v>0</v>
      </c>
      <c r="VSM174" s="132">
        <f t="shared" si="248"/>
        <v>0</v>
      </c>
      <c r="VSN174" s="132">
        <f t="shared" si="248"/>
        <v>0</v>
      </c>
      <c r="VSO174" s="132">
        <f t="shared" si="248"/>
        <v>0</v>
      </c>
      <c r="VSP174" s="132">
        <f t="shared" si="248"/>
        <v>0</v>
      </c>
      <c r="VSQ174" s="132">
        <f t="shared" si="248"/>
        <v>0</v>
      </c>
      <c r="VSR174" s="132">
        <f t="shared" si="248"/>
        <v>0</v>
      </c>
      <c r="VSS174" s="132">
        <f t="shared" si="248"/>
        <v>0</v>
      </c>
      <c r="VST174" s="132">
        <f t="shared" ref="VST174:VVE174" si="249">SUBTOTAL(9,VST64:VST65)</f>
        <v>0</v>
      </c>
      <c r="VSU174" s="132">
        <f t="shared" si="249"/>
        <v>0</v>
      </c>
      <c r="VSV174" s="132">
        <f t="shared" si="249"/>
        <v>0</v>
      </c>
      <c r="VSW174" s="132">
        <f t="shared" si="249"/>
        <v>0</v>
      </c>
      <c r="VSX174" s="132">
        <f t="shared" si="249"/>
        <v>0</v>
      </c>
      <c r="VSY174" s="132">
        <f t="shared" si="249"/>
        <v>0</v>
      </c>
      <c r="VSZ174" s="132">
        <f t="shared" si="249"/>
        <v>0</v>
      </c>
      <c r="VTA174" s="132">
        <f t="shared" si="249"/>
        <v>0</v>
      </c>
      <c r="VTB174" s="132">
        <f t="shared" si="249"/>
        <v>0</v>
      </c>
      <c r="VTC174" s="132">
        <f t="shared" si="249"/>
        <v>0</v>
      </c>
      <c r="VTD174" s="132">
        <f t="shared" si="249"/>
        <v>0</v>
      </c>
      <c r="VTE174" s="132">
        <f t="shared" si="249"/>
        <v>0</v>
      </c>
      <c r="VTF174" s="132">
        <f t="shared" si="249"/>
        <v>0</v>
      </c>
      <c r="VTG174" s="132">
        <f t="shared" si="249"/>
        <v>0</v>
      </c>
      <c r="VTH174" s="132">
        <f t="shared" si="249"/>
        <v>0</v>
      </c>
      <c r="VTI174" s="132">
        <f t="shared" si="249"/>
        <v>0</v>
      </c>
      <c r="VTJ174" s="132">
        <f t="shared" si="249"/>
        <v>0</v>
      </c>
      <c r="VTK174" s="132">
        <f t="shared" si="249"/>
        <v>0</v>
      </c>
      <c r="VTL174" s="132">
        <f t="shared" si="249"/>
        <v>0</v>
      </c>
      <c r="VTM174" s="132">
        <f t="shared" si="249"/>
        <v>0</v>
      </c>
      <c r="VTN174" s="132">
        <f t="shared" si="249"/>
        <v>0</v>
      </c>
      <c r="VTO174" s="132">
        <f t="shared" si="249"/>
        <v>0</v>
      </c>
      <c r="VTP174" s="132">
        <f t="shared" si="249"/>
        <v>0</v>
      </c>
      <c r="VTQ174" s="132">
        <f t="shared" si="249"/>
        <v>0</v>
      </c>
      <c r="VTR174" s="132">
        <f t="shared" si="249"/>
        <v>0</v>
      </c>
      <c r="VTS174" s="132">
        <f t="shared" si="249"/>
        <v>0</v>
      </c>
      <c r="VTT174" s="132">
        <f t="shared" si="249"/>
        <v>0</v>
      </c>
      <c r="VTU174" s="132">
        <f t="shared" si="249"/>
        <v>0</v>
      </c>
      <c r="VTV174" s="132">
        <f t="shared" si="249"/>
        <v>0</v>
      </c>
      <c r="VTW174" s="132">
        <f t="shared" si="249"/>
        <v>0</v>
      </c>
      <c r="VTX174" s="132">
        <f t="shared" si="249"/>
        <v>0</v>
      </c>
      <c r="VTY174" s="132">
        <f t="shared" si="249"/>
        <v>0</v>
      </c>
      <c r="VTZ174" s="132">
        <f t="shared" si="249"/>
        <v>0</v>
      </c>
      <c r="VUA174" s="132">
        <f t="shared" si="249"/>
        <v>0</v>
      </c>
      <c r="VUB174" s="132">
        <f t="shared" si="249"/>
        <v>0</v>
      </c>
      <c r="VUC174" s="132">
        <f t="shared" si="249"/>
        <v>0</v>
      </c>
      <c r="VUD174" s="132">
        <f t="shared" si="249"/>
        <v>0</v>
      </c>
      <c r="VUE174" s="132">
        <f t="shared" si="249"/>
        <v>0</v>
      </c>
      <c r="VUF174" s="132">
        <f t="shared" si="249"/>
        <v>0</v>
      </c>
      <c r="VUG174" s="132">
        <f t="shared" si="249"/>
        <v>0</v>
      </c>
      <c r="VUH174" s="132">
        <f t="shared" si="249"/>
        <v>0</v>
      </c>
      <c r="VUI174" s="132">
        <f t="shared" si="249"/>
        <v>0</v>
      </c>
      <c r="VUJ174" s="132">
        <f t="shared" si="249"/>
        <v>0</v>
      </c>
      <c r="VUK174" s="132">
        <f t="shared" si="249"/>
        <v>0</v>
      </c>
      <c r="VUL174" s="132">
        <f t="shared" si="249"/>
        <v>0</v>
      </c>
      <c r="VUM174" s="132">
        <f t="shared" si="249"/>
        <v>0</v>
      </c>
      <c r="VUN174" s="132">
        <f t="shared" si="249"/>
        <v>0</v>
      </c>
      <c r="VUO174" s="132">
        <f t="shared" si="249"/>
        <v>0</v>
      </c>
      <c r="VUP174" s="132">
        <f t="shared" si="249"/>
        <v>0</v>
      </c>
      <c r="VUQ174" s="132">
        <f t="shared" si="249"/>
        <v>0</v>
      </c>
      <c r="VUR174" s="132">
        <f t="shared" si="249"/>
        <v>0</v>
      </c>
      <c r="VUS174" s="132">
        <f t="shared" si="249"/>
        <v>0</v>
      </c>
      <c r="VUT174" s="132">
        <f t="shared" si="249"/>
        <v>0</v>
      </c>
      <c r="VUU174" s="132">
        <f t="shared" si="249"/>
        <v>0</v>
      </c>
      <c r="VUV174" s="132">
        <f t="shared" si="249"/>
        <v>0</v>
      </c>
      <c r="VUW174" s="132">
        <f t="shared" si="249"/>
        <v>0</v>
      </c>
      <c r="VUX174" s="132">
        <f t="shared" si="249"/>
        <v>0</v>
      </c>
      <c r="VUY174" s="132">
        <f t="shared" si="249"/>
        <v>0</v>
      </c>
      <c r="VUZ174" s="132">
        <f t="shared" si="249"/>
        <v>0</v>
      </c>
      <c r="VVA174" s="132">
        <f t="shared" si="249"/>
        <v>0</v>
      </c>
      <c r="VVB174" s="132">
        <f t="shared" si="249"/>
        <v>0</v>
      </c>
      <c r="VVC174" s="132">
        <f t="shared" si="249"/>
        <v>0</v>
      </c>
      <c r="VVD174" s="132">
        <f t="shared" si="249"/>
        <v>0</v>
      </c>
      <c r="VVE174" s="132">
        <f t="shared" si="249"/>
        <v>0</v>
      </c>
      <c r="VVF174" s="132">
        <f t="shared" ref="VVF174:VXQ174" si="250">SUBTOTAL(9,VVF64:VVF65)</f>
        <v>0</v>
      </c>
      <c r="VVG174" s="132">
        <f t="shared" si="250"/>
        <v>0</v>
      </c>
      <c r="VVH174" s="132">
        <f t="shared" si="250"/>
        <v>0</v>
      </c>
      <c r="VVI174" s="132">
        <f t="shared" si="250"/>
        <v>0</v>
      </c>
      <c r="VVJ174" s="132">
        <f t="shared" si="250"/>
        <v>0</v>
      </c>
      <c r="VVK174" s="132">
        <f t="shared" si="250"/>
        <v>0</v>
      </c>
      <c r="VVL174" s="132">
        <f t="shared" si="250"/>
        <v>0</v>
      </c>
      <c r="VVM174" s="132">
        <f t="shared" si="250"/>
        <v>0</v>
      </c>
      <c r="VVN174" s="132">
        <f t="shared" si="250"/>
        <v>0</v>
      </c>
      <c r="VVO174" s="132">
        <f t="shared" si="250"/>
        <v>0</v>
      </c>
      <c r="VVP174" s="132">
        <f t="shared" si="250"/>
        <v>0</v>
      </c>
      <c r="VVQ174" s="132">
        <f t="shared" si="250"/>
        <v>0</v>
      </c>
      <c r="VVR174" s="132">
        <f t="shared" si="250"/>
        <v>0</v>
      </c>
      <c r="VVS174" s="132">
        <f t="shared" si="250"/>
        <v>0</v>
      </c>
      <c r="VVT174" s="132">
        <f t="shared" si="250"/>
        <v>0</v>
      </c>
      <c r="VVU174" s="132">
        <f t="shared" si="250"/>
        <v>0</v>
      </c>
      <c r="VVV174" s="132">
        <f t="shared" si="250"/>
        <v>0</v>
      </c>
      <c r="VVW174" s="132">
        <f t="shared" si="250"/>
        <v>0</v>
      </c>
      <c r="VVX174" s="132">
        <f t="shared" si="250"/>
        <v>0</v>
      </c>
      <c r="VVY174" s="132">
        <f t="shared" si="250"/>
        <v>0</v>
      </c>
      <c r="VVZ174" s="132">
        <f t="shared" si="250"/>
        <v>0</v>
      </c>
      <c r="VWA174" s="132">
        <f t="shared" si="250"/>
        <v>0</v>
      </c>
      <c r="VWB174" s="132">
        <f t="shared" si="250"/>
        <v>0</v>
      </c>
      <c r="VWC174" s="132">
        <f t="shared" si="250"/>
        <v>0</v>
      </c>
      <c r="VWD174" s="132">
        <f t="shared" si="250"/>
        <v>0</v>
      </c>
      <c r="VWE174" s="132">
        <f t="shared" si="250"/>
        <v>0</v>
      </c>
      <c r="VWF174" s="132">
        <f t="shared" si="250"/>
        <v>0</v>
      </c>
      <c r="VWG174" s="132">
        <f t="shared" si="250"/>
        <v>0</v>
      </c>
      <c r="VWH174" s="132">
        <f t="shared" si="250"/>
        <v>0</v>
      </c>
      <c r="VWI174" s="132">
        <f t="shared" si="250"/>
        <v>0</v>
      </c>
      <c r="VWJ174" s="132">
        <f t="shared" si="250"/>
        <v>0</v>
      </c>
      <c r="VWK174" s="132">
        <f t="shared" si="250"/>
        <v>0</v>
      </c>
      <c r="VWL174" s="132">
        <f t="shared" si="250"/>
        <v>0</v>
      </c>
      <c r="VWM174" s="132">
        <f t="shared" si="250"/>
        <v>0</v>
      </c>
      <c r="VWN174" s="132">
        <f t="shared" si="250"/>
        <v>0</v>
      </c>
      <c r="VWO174" s="132">
        <f t="shared" si="250"/>
        <v>0</v>
      </c>
      <c r="VWP174" s="132">
        <f t="shared" si="250"/>
        <v>0</v>
      </c>
      <c r="VWQ174" s="132">
        <f t="shared" si="250"/>
        <v>0</v>
      </c>
      <c r="VWR174" s="132">
        <f t="shared" si="250"/>
        <v>0</v>
      </c>
      <c r="VWS174" s="132">
        <f t="shared" si="250"/>
        <v>0</v>
      </c>
      <c r="VWT174" s="132">
        <f t="shared" si="250"/>
        <v>0</v>
      </c>
      <c r="VWU174" s="132">
        <f t="shared" si="250"/>
        <v>0</v>
      </c>
      <c r="VWV174" s="132">
        <f t="shared" si="250"/>
        <v>0</v>
      </c>
      <c r="VWW174" s="132">
        <f t="shared" si="250"/>
        <v>0</v>
      </c>
      <c r="VWX174" s="132">
        <f t="shared" si="250"/>
        <v>0</v>
      </c>
      <c r="VWY174" s="132">
        <f t="shared" si="250"/>
        <v>0</v>
      </c>
      <c r="VWZ174" s="132">
        <f t="shared" si="250"/>
        <v>0</v>
      </c>
      <c r="VXA174" s="132">
        <f t="shared" si="250"/>
        <v>0</v>
      </c>
      <c r="VXB174" s="132">
        <f t="shared" si="250"/>
        <v>0</v>
      </c>
      <c r="VXC174" s="132">
        <f t="shared" si="250"/>
        <v>0</v>
      </c>
      <c r="VXD174" s="132">
        <f t="shared" si="250"/>
        <v>0</v>
      </c>
      <c r="VXE174" s="132">
        <f t="shared" si="250"/>
        <v>0</v>
      </c>
      <c r="VXF174" s="132">
        <f t="shared" si="250"/>
        <v>0</v>
      </c>
      <c r="VXG174" s="132">
        <f t="shared" si="250"/>
        <v>0</v>
      </c>
      <c r="VXH174" s="132">
        <f t="shared" si="250"/>
        <v>0</v>
      </c>
      <c r="VXI174" s="132">
        <f t="shared" si="250"/>
        <v>0</v>
      </c>
      <c r="VXJ174" s="132">
        <f t="shared" si="250"/>
        <v>0</v>
      </c>
      <c r="VXK174" s="132">
        <f t="shared" si="250"/>
        <v>0</v>
      </c>
      <c r="VXL174" s="132">
        <f t="shared" si="250"/>
        <v>0</v>
      </c>
      <c r="VXM174" s="132">
        <f t="shared" si="250"/>
        <v>0</v>
      </c>
      <c r="VXN174" s="132">
        <f t="shared" si="250"/>
        <v>0</v>
      </c>
      <c r="VXO174" s="132">
        <f t="shared" si="250"/>
        <v>0</v>
      </c>
      <c r="VXP174" s="132">
        <f t="shared" si="250"/>
        <v>0</v>
      </c>
      <c r="VXQ174" s="132">
        <f t="shared" si="250"/>
        <v>0</v>
      </c>
      <c r="VXR174" s="132">
        <f t="shared" ref="VXR174:WAC174" si="251">SUBTOTAL(9,VXR64:VXR65)</f>
        <v>0</v>
      </c>
      <c r="VXS174" s="132">
        <f t="shared" si="251"/>
        <v>0</v>
      </c>
      <c r="VXT174" s="132">
        <f t="shared" si="251"/>
        <v>0</v>
      </c>
      <c r="VXU174" s="132">
        <f t="shared" si="251"/>
        <v>0</v>
      </c>
      <c r="VXV174" s="132">
        <f t="shared" si="251"/>
        <v>0</v>
      </c>
      <c r="VXW174" s="132">
        <f t="shared" si="251"/>
        <v>0</v>
      </c>
      <c r="VXX174" s="132">
        <f t="shared" si="251"/>
        <v>0</v>
      </c>
      <c r="VXY174" s="132">
        <f t="shared" si="251"/>
        <v>0</v>
      </c>
      <c r="VXZ174" s="132">
        <f t="shared" si="251"/>
        <v>0</v>
      </c>
      <c r="VYA174" s="132">
        <f t="shared" si="251"/>
        <v>0</v>
      </c>
      <c r="VYB174" s="132">
        <f t="shared" si="251"/>
        <v>0</v>
      </c>
      <c r="VYC174" s="132">
        <f t="shared" si="251"/>
        <v>0</v>
      </c>
      <c r="VYD174" s="132">
        <f t="shared" si="251"/>
        <v>0</v>
      </c>
      <c r="VYE174" s="132">
        <f t="shared" si="251"/>
        <v>0</v>
      </c>
      <c r="VYF174" s="132">
        <f t="shared" si="251"/>
        <v>0</v>
      </c>
      <c r="VYG174" s="132">
        <f t="shared" si="251"/>
        <v>0</v>
      </c>
      <c r="VYH174" s="132">
        <f t="shared" si="251"/>
        <v>0</v>
      </c>
      <c r="VYI174" s="132">
        <f t="shared" si="251"/>
        <v>0</v>
      </c>
      <c r="VYJ174" s="132">
        <f t="shared" si="251"/>
        <v>0</v>
      </c>
      <c r="VYK174" s="132">
        <f t="shared" si="251"/>
        <v>0</v>
      </c>
      <c r="VYL174" s="132">
        <f t="shared" si="251"/>
        <v>0</v>
      </c>
      <c r="VYM174" s="132">
        <f t="shared" si="251"/>
        <v>0</v>
      </c>
      <c r="VYN174" s="132">
        <f t="shared" si="251"/>
        <v>0</v>
      </c>
      <c r="VYO174" s="132">
        <f t="shared" si="251"/>
        <v>0</v>
      </c>
      <c r="VYP174" s="132">
        <f t="shared" si="251"/>
        <v>0</v>
      </c>
      <c r="VYQ174" s="132">
        <f t="shared" si="251"/>
        <v>0</v>
      </c>
      <c r="VYR174" s="132">
        <f t="shared" si="251"/>
        <v>0</v>
      </c>
      <c r="VYS174" s="132">
        <f t="shared" si="251"/>
        <v>0</v>
      </c>
      <c r="VYT174" s="132">
        <f t="shared" si="251"/>
        <v>0</v>
      </c>
      <c r="VYU174" s="132">
        <f t="shared" si="251"/>
        <v>0</v>
      </c>
      <c r="VYV174" s="132">
        <f t="shared" si="251"/>
        <v>0</v>
      </c>
      <c r="VYW174" s="132">
        <f t="shared" si="251"/>
        <v>0</v>
      </c>
      <c r="VYX174" s="132">
        <f t="shared" si="251"/>
        <v>0</v>
      </c>
      <c r="VYY174" s="132">
        <f t="shared" si="251"/>
        <v>0</v>
      </c>
      <c r="VYZ174" s="132">
        <f t="shared" si="251"/>
        <v>0</v>
      </c>
      <c r="VZA174" s="132">
        <f t="shared" si="251"/>
        <v>0</v>
      </c>
      <c r="VZB174" s="132">
        <f t="shared" si="251"/>
        <v>0</v>
      </c>
      <c r="VZC174" s="132">
        <f t="shared" si="251"/>
        <v>0</v>
      </c>
      <c r="VZD174" s="132">
        <f t="shared" si="251"/>
        <v>0</v>
      </c>
      <c r="VZE174" s="132">
        <f t="shared" si="251"/>
        <v>0</v>
      </c>
      <c r="VZF174" s="132">
        <f t="shared" si="251"/>
        <v>0</v>
      </c>
      <c r="VZG174" s="132">
        <f t="shared" si="251"/>
        <v>0</v>
      </c>
      <c r="VZH174" s="132">
        <f t="shared" si="251"/>
        <v>0</v>
      </c>
      <c r="VZI174" s="132">
        <f t="shared" si="251"/>
        <v>0</v>
      </c>
      <c r="VZJ174" s="132">
        <f t="shared" si="251"/>
        <v>0</v>
      </c>
      <c r="VZK174" s="132">
        <f t="shared" si="251"/>
        <v>0</v>
      </c>
      <c r="VZL174" s="132">
        <f t="shared" si="251"/>
        <v>0</v>
      </c>
      <c r="VZM174" s="132">
        <f t="shared" si="251"/>
        <v>0</v>
      </c>
      <c r="VZN174" s="132">
        <f t="shared" si="251"/>
        <v>0</v>
      </c>
      <c r="VZO174" s="132">
        <f t="shared" si="251"/>
        <v>0</v>
      </c>
      <c r="VZP174" s="132">
        <f t="shared" si="251"/>
        <v>0</v>
      </c>
      <c r="VZQ174" s="132">
        <f t="shared" si="251"/>
        <v>0</v>
      </c>
      <c r="VZR174" s="132">
        <f t="shared" si="251"/>
        <v>0</v>
      </c>
      <c r="VZS174" s="132">
        <f t="shared" si="251"/>
        <v>0</v>
      </c>
      <c r="VZT174" s="132">
        <f t="shared" si="251"/>
        <v>0</v>
      </c>
      <c r="VZU174" s="132">
        <f t="shared" si="251"/>
        <v>0</v>
      </c>
      <c r="VZV174" s="132">
        <f t="shared" si="251"/>
        <v>0</v>
      </c>
      <c r="VZW174" s="132">
        <f t="shared" si="251"/>
        <v>0</v>
      </c>
      <c r="VZX174" s="132">
        <f t="shared" si="251"/>
        <v>0</v>
      </c>
      <c r="VZY174" s="132">
        <f t="shared" si="251"/>
        <v>0</v>
      </c>
      <c r="VZZ174" s="132">
        <f t="shared" si="251"/>
        <v>0</v>
      </c>
      <c r="WAA174" s="132">
        <f t="shared" si="251"/>
        <v>0</v>
      </c>
      <c r="WAB174" s="132">
        <f t="shared" si="251"/>
        <v>0</v>
      </c>
      <c r="WAC174" s="132">
        <f t="shared" si="251"/>
        <v>0</v>
      </c>
      <c r="WAD174" s="132">
        <f t="shared" ref="WAD174:WCO174" si="252">SUBTOTAL(9,WAD64:WAD65)</f>
        <v>0</v>
      </c>
      <c r="WAE174" s="132">
        <f t="shared" si="252"/>
        <v>0</v>
      </c>
      <c r="WAF174" s="132">
        <f t="shared" si="252"/>
        <v>0</v>
      </c>
      <c r="WAG174" s="132">
        <f t="shared" si="252"/>
        <v>0</v>
      </c>
      <c r="WAH174" s="132">
        <f t="shared" si="252"/>
        <v>0</v>
      </c>
      <c r="WAI174" s="132">
        <f t="shared" si="252"/>
        <v>0</v>
      </c>
      <c r="WAJ174" s="132">
        <f t="shared" si="252"/>
        <v>0</v>
      </c>
      <c r="WAK174" s="132">
        <f t="shared" si="252"/>
        <v>0</v>
      </c>
      <c r="WAL174" s="132">
        <f t="shared" si="252"/>
        <v>0</v>
      </c>
      <c r="WAM174" s="132">
        <f t="shared" si="252"/>
        <v>0</v>
      </c>
      <c r="WAN174" s="132">
        <f t="shared" si="252"/>
        <v>0</v>
      </c>
      <c r="WAO174" s="132">
        <f t="shared" si="252"/>
        <v>0</v>
      </c>
      <c r="WAP174" s="132">
        <f t="shared" si="252"/>
        <v>0</v>
      </c>
      <c r="WAQ174" s="132">
        <f t="shared" si="252"/>
        <v>0</v>
      </c>
      <c r="WAR174" s="132">
        <f t="shared" si="252"/>
        <v>0</v>
      </c>
      <c r="WAS174" s="132">
        <f t="shared" si="252"/>
        <v>0</v>
      </c>
      <c r="WAT174" s="132">
        <f t="shared" si="252"/>
        <v>0</v>
      </c>
      <c r="WAU174" s="132">
        <f t="shared" si="252"/>
        <v>0</v>
      </c>
      <c r="WAV174" s="132">
        <f t="shared" si="252"/>
        <v>0</v>
      </c>
      <c r="WAW174" s="132">
        <f t="shared" si="252"/>
        <v>0</v>
      </c>
      <c r="WAX174" s="132">
        <f t="shared" si="252"/>
        <v>0</v>
      </c>
      <c r="WAY174" s="132">
        <f t="shared" si="252"/>
        <v>0</v>
      </c>
      <c r="WAZ174" s="132">
        <f t="shared" si="252"/>
        <v>0</v>
      </c>
      <c r="WBA174" s="132">
        <f t="shared" si="252"/>
        <v>0</v>
      </c>
      <c r="WBB174" s="132">
        <f t="shared" si="252"/>
        <v>0</v>
      </c>
      <c r="WBC174" s="132">
        <f t="shared" si="252"/>
        <v>0</v>
      </c>
      <c r="WBD174" s="132">
        <f t="shared" si="252"/>
        <v>0</v>
      </c>
      <c r="WBE174" s="132">
        <f t="shared" si="252"/>
        <v>0</v>
      </c>
      <c r="WBF174" s="132">
        <f t="shared" si="252"/>
        <v>0</v>
      </c>
      <c r="WBG174" s="132">
        <f t="shared" si="252"/>
        <v>0</v>
      </c>
      <c r="WBH174" s="132">
        <f t="shared" si="252"/>
        <v>0</v>
      </c>
      <c r="WBI174" s="132">
        <f t="shared" si="252"/>
        <v>0</v>
      </c>
      <c r="WBJ174" s="132">
        <f t="shared" si="252"/>
        <v>0</v>
      </c>
      <c r="WBK174" s="132">
        <f t="shared" si="252"/>
        <v>0</v>
      </c>
      <c r="WBL174" s="132">
        <f t="shared" si="252"/>
        <v>0</v>
      </c>
      <c r="WBM174" s="132">
        <f t="shared" si="252"/>
        <v>0</v>
      </c>
      <c r="WBN174" s="132">
        <f t="shared" si="252"/>
        <v>0</v>
      </c>
      <c r="WBO174" s="132">
        <f t="shared" si="252"/>
        <v>0</v>
      </c>
      <c r="WBP174" s="132">
        <f t="shared" si="252"/>
        <v>0</v>
      </c>
      <c r="WBQ174" s="132">
        <f t="shared" si="252"/>
        <v>0</v>
      </c>
      <c r="WBR174" s="132">
        <f t="shared" si="252"/>
        <v>0</v>
      </c>
      <c r="WBS174" s="132">
        <f t="shared" si="252"/>
        <v>0</v>
      </c>
      <c r="WBT174" s="132">
        <f t="shared" si="252"/>
        <v>0</v>
      </c>
      <c r="WBU174" s="132">
        <f t="shared" si="252"/>
        <v>0</v>
      </c>
      <c r="WBV174" s="132">
        <f t="shared" si="252"/>
        <v>0</v>
      </c>
      <c r="WBW174" s="132">
        <f t="shared" si="252"/>
        <v>0</v>
      </c>
      <c r="WBX174" s="132">
        <f t="shared" si="252"/>
        <v>0</v>
      </c>
      <c r="WBY174" s="132">
        <f t="shared" si="252"/>
        <v>0</v>
      </c>
      <c r="WBZ174" s="132">
        <f t="shared" si="252"/>
        <v>0</v>
      </c>
      <c r="WCA174" s="132">
        <f t="shared" si="252"/>
        <v>0</v>
      </c>
      <c r="WCB174" s="132">
        <f t="shared" si="252"/>
        <v>0</v>
      </c>
      <c r="WCC174" s="132">
        <f t="shared" si="252"/>
        <v>0</v>
      </c>
      <c r="WCD174" s="132">
        <f t="shared" si="252"/>
        <v>0</v>
      </c>
      <c r="WCE174" s="132">
        <f t="shared" si="252"/>
        <v>0</v>
      </c>
      <c r="WCF174" s="132">
        <f t="shared" si="252"/>
        <v>0</v>
      </c>
      <c r="WCG174" s="132">
        <f t="shared" si="252"/>
        <v>0</v>
      </c>
      <c r="WCH174" s="132">
        <f t="shared" si="252"/>
        <v>0</v>
      </c>
      <c r="WCI174" s="132">
        <f t="shared" si="252"/>
        <v>0</v>
      </c>
      <c r="WCJ174" s="132">
        <f t="shared" si="252"/>
        <v>0</v>
      </c>
      <c r="WCK174" s="132">
        <f t="shared" si="252"/>
        <v>0</v>
      </c>
      <c r="WCL174" s="132">
        <f t="shared" si="252"/>
        <v>0</v>
      </c>
      <c r="WCM174" s="132">
        <f t="shared" si="252"/>
        <v>0</v>
      </c>
      <c r="WCN174" s="132">
        <f t="shared" si="252"/>
        <v>0</v>
      </c>
      <c r="WCO174" s="132">
        <f t="shared" si="252"/>
        <v>0</v>
      </c>
      <c r="WCP174" s="132">
        <f t="shared" ref="WCP174:WFA174" si="253">SUBTOTAL(9,WCP64:WCP65)</f>
        <v>0</v>
      </c>
      <c r="WCQ174" s="132">
        <f t="shared" si="253"/>
        <v>0</v>
      </c>
      <c r="WCR174" s="132">
        <f t="shared" si="253"/>
        <v>0</v>
      </c>
      <c r="WCS174" s="132">
        <f t="shared" si="253"/>
        <v>0</v>
      </c>
      <c r="WCT174" s="132">
        <f t="shared" si="253"/>
        <v>0</v>
      </c>
      <c r="WCU174" s="132">
        <f t="shared" si="253"/>
        <v>0</v>
      </c>
      <c r="WCV174" s="132">
        <f t="shared" si="253"/>
        <v>0</v>
      </c>
      <c r="WCW174" s="132">
        <f t="shared" si="253"/>
        <v>0</v>
      </c>
      <c r="WCX174" s="132">
        <f t="shared" si="253"/>
        <v>0</v>
      </c>
      <c r="WCY174" s="132">
        <f t="shared" si="253"/>
        <v>0</v>
      </c>
      <c r="WCZ174" s="132">
        <f t="shared" si="253"/>
        <v>0</v>
      </c>
      <c r="WDA174" s="132">
        <f t="shared" si="253"/>
        <v>0</v>
      </c>
      <c r="WDB174" s="132">
        <f t="shared" si="253"/>
        <v>0</v>
      </c>
      <c r="WDC174" s="132">
        <f t="shared" si="253"/>
        <v>0</v>
      </c>
      <c r="WDD174" s="132">
        <f t="shared" si="253"/>
        <v>0</v>
      </c>
      <c r="WDE174" s="132">
        <f t="shared" si="253"/>
        <v>0</v>
      </c>
      <c r="WDF174" s="132">
        <f t="shared" si="253"/>
        <v>0</v>
      </c>
      <c r="WDG174" s="132">
        <f t="shared" si="253"/>
        <v>0</v>
      </c>
      <c r="WDH174" s="132">
        <f t="shared" si="253"/>
        <v>0</v>
      </c>
      <c r="WDI174" s="132">
        <f t="shared" si="253"/>
        <v>0</v>
      </c>
      <c r="WDJ174" s="132">
        <f t="shared" si="253"/>
        <v>0</v>
      </c>
      <c r="WDK174" s="132">
        <f t="shared" si="253"/>
        <v>0</v>
      </c>
      <c r="WDL174" s="132">
        <f t="shared" si="253"/>
        <v>0</v>
      </c>
      <c r="WDM174" s="132">
        <f t="shared" si="253"/>
        <v>0</v>
      </c>
      <c r="WDN174" s="132">
        <f t="shared" si="253"/>
        <v>0</v>
      </c>
      <c r="WDO174" s="132">
        <f t="shared" si="253"/>
        <v>0</v>
      </c>
      <c r="WDP174" s="132">
        <f t="shared" si="253"/>
        <v>0</v>
      </c>
      <c r="WDQ174" s="132">
        <f t="shared" si="253"/>
        <v>0</v>
      </c>
      <c r="WDR174" s="132">
        <f t="shared" si="253"/>
        <v>0</v>
      </c>
      <c r="WDS174" s="132">
        <f t="shared" si="253"/>
        <v>0</v>
      </c>
      <c r="WDT174" s="132">
        <f t="shared" si="253"/>
        <v>0</v>
      </c>
      <c r="WDU174" s="132">
        <f t="shared" si="253"/>
        <v>0</v>
      </c>
      <c r="WDV174" s="132">
        <f t="shared" si="253"/>
        <v>0</v>
      </c>
      <c r="WDW174" s="132">
        <f t="shared" si="253"/>
        <v>0</v>
      </c>
      <c r="WDX174" s="132">
        <f t="shared" si="253"/>
        <v>0</v>
      </c>
      <c r="WDY174" s="132">
        <f t="shared" si="253"/>
        <v>0</v>
      </c>
      <c r="WDZ174" s="132">
        <f t="shared" si="253"/>
        <v>0</v>
      </c>
      <c r="WEA174" s="132">
        <f t="shared" si="253"/>
        <v>0</v>
      </c>
      <c r="WEB174" s="132">
        <f t="shared" si="253"/>
        <v>0</v>
      </c>
      <c r="WEC174" s="132">
        <f t="shared" si="253"/>
        <v>0</v>
      </c>
      <c r="WED174" s="132">
        <f t="shared" si="253"/>
        <v>0</v>
      </c>
      <c r="WEE174" s="132">
        <f t="shared" si="253"/>
        <v>0</v>
      </c>
      <c r="WEF174" s="132">
        <f t="shared" si="253"/>
        <v>0</v>
      </c>
      <c r="WEG174" s="132">
        <f t="shared" si="253"/>
        <v>0</v>
      </c>
      <c r="WEH174" s="132">
        <f t="shared" si="253"/>
        <v>0</v>
      </c>
      <c r="WEI174" s="132">
        <f t="shared" si="253"/>
        <v>0</v>
      </c>
      <c r="WEJ174" s="132">
        <f t="shared" si="253"/>
        <v>0</v>
      </c>
      <c r="WEK174" s="132">
        <f t="shared" si="253"/>
        <v>0</v>
      </c>
      <c r="WEL174" s="132">
        <f t="shared" si="253"/>
        <v>0</v>
      </c>
      <c r="WEM174" s="132">
        <f t="shared" si="253"/>
        <v>0</v>
      </c>
      <c r="WEN174" s="132">
        <f t="shared" si="253"/>
        <v>0</v>
      </c>
      <c r="WEO174" s="132">
        <f t="shared" si="253"/>
        <v>0</v>
      </c>
      <c r="WEP174" s="132">
        <f t="shared" si="253"/>
        <v>0</v>
      </c>
      <c r="WEQ174" s="132">
        <f t="shared" si="253"/>
        <v>0</v>
      </c>
      <c r="WER174" s="132">
        <f t="shared" si="253"/>
        <v>0</v>
      </c>
      <c r="WES174" s="132">
        <f t="shared" si="253"/>
        <v>0</v>
      </c>
      <c r="WET174" s="132">
        <f t="shared" si="253"/>
        <v>0</v>
      </c>
      <c r="WEU174" s="132">
        <f t="shared" si="253"/>
        <v>0</v>
      </c>
      <c r="WEV174" s="132">
        <f t="shared" si="253"/>
        <v>0</v>
      </c>
      <c r="WEW174" s="132">
        <f t="shared" si="253"/>
        <v>0</v>
      </c>
      <c r="WEX174" s="132">
        <f t="shared" si="253"/>
        <v>0</v>
      </c>
      <c r="WEY174" s="132">
        <f t="shared" si="253"/>
        <v>0</v>
      </c>
      <c r="WEZ174" s="132">
        <f t="shared" si="253"/>
        <v>0</v>
      </c>
      <c r="WFA174" s="132">
        <f t="shared" si="253"/>
        <v>0</v>
      </c>
      <c r="WFB174" s="132">
        <f t="shared" ref="WFB174:WHM174" si="254">SUBTOTAL(9,WFB64:WFB65)</f>
        <v>0</v>
      </c>
      <c r="WFC174" s="132">
        <f t="shared" si="254"/>
        <v>0</v>
      </c>
      <c r="WFD174" s="132">
        <f t="shared" si="254"/>
        <v>0</v>
      </c>
      <c r="WFE174" s="132">
        <f t="shared" si="254"/>
        <v>0</v>
      </c>
      <c r="WFF174" s="132">
        <f t="shared" si="254"/>
        <v>0</v>
      </c>
      <c r="WFG174" s="132">
        <f t="shared" si="254"/>
        <v>0</v>
      </c>
      <c r="WFH174" s="132">
        <f t="shared" si="254"/>
        <v>0</v>
      </c>
      <c r="WFI174" s="132">
        <f t="shared" si="254"/>
        <v>0</v>
      </c>
      <c r="WFJ174" s="132">
        <f t="shared" si="254"/>
        <v>0</v>
      </c>
      <c r="WFK174" s="132">
        <f t="shared" si="254"/>
        <v>0</v>
      </c>
      <c r="WFL174" s="132">
        <f t="shared" si="254"/>
        <v>0</v>
      </c>
      <c r="WFM174" s="132">
        <f t="shared" si="254"/>
        <v>0</v>
      </c>
      <c r="WFN174" s="132">
        <f t="shared" si="254"/>
        <v>0</v>
      </c>
      <c r="WFO174" s="132">
        <f t="shared" si="254"/>
        <v>0</v>
      </c>
      <c r="WFP174" s="132">
        <f t="shared" si="254"/>
        <v>0</v>
      </c>
      <c r="WFQ174" s="132">
        <f t="shared" si="254"/>
        <v>0</v>
      </c>
      <c r="WFR174" s="132">
        <f t="shared" si="254"/>
        <v>0</v>
      </c>
      <c r="WFS174" s="132">
        <f t="shared" si="254"/>
        <v>0</v>
      </c>
      <c r="WFT174" s="132">
        <f t="shared" si="254"/>
        <v>0</v>
      </c>
      <c r="WFU174" s="132">
        <f t="shared" si="254"/>
        <v>0</v>
      </c>
      <c r="WFV174" s="132">
        <f t="shared" si="254"/>
        <v>0</v>
      </c>
      <c r="WFW174" s="132">
        <f t="shared" si="254"/>
        <v>0</v>
      </c>
      <c r="WFX174" s="132">
        <f t="shared" si="254"/>
        <v>0</v>
      </c>
      <c r="WFY174" s="132">
        <f t="shared" si="254"/>
        <v>0</v>
      </c>
      <c r="WFZ174" s="132">
        <f t="shared" si="254"/>
        <v>0</v>
      </c>
      <c r="WGA174" s="132">
        <f t="shared" si="254"/>
        <v>0</v>
      </c>
      <c r="WGB174" s="132">
        <f t="shared" si="254"/>
        <v>0</v>
      </c>
      <c r="WGC174" s="132">
        <f t="shared" si="254"/>
        <v>0</v>
      </c>
      <c r="WGD174" s="132">
        <f t="shared" si="254"/>
        <v>0</v>
      </c>
      <c r="WGE174" s="132">
        <f t="shared" si="254"/>
        <v>0</v>
      </c>
      <c r="WGF174" s="132">
        <f t="shared" si="254"/>
        <v>0</v>
      </c>
      <c r="WGG174" s="132">
        <f t="shared" si="254"/>
        <v>0</v>
      </c>
      <c r="WGH174" s="132">
        <f t="shared" si="254"/>
        <v>0</v>
      </c>
      <c r="WGI174" s="132">
        <f t="shared" si="254"/>
        <v>0</v>
      </c>
      <c r="WGJ174" s="132">
        <f t="shared" si="254"/>
        <v>0</v>
      </c>
      <c r="WGK174" s="132">
        <f t="shared" si="254"/>
        <v>0</v>
      </c>
      <c r="WGL174" s="132">
        <f t="shared" si="254"/>
        <v>0</v>
      </c>
      <c r="WGM174" s="132">
        <f t="shared" si="254"/>
        <v>0</v>
      </c>
      <c r="WGN174" s="132">
        <f t="shared" si="254"/>
        <v>0</v>
      </c>
      <c r="WGO174" s="132">
        <f t="shared" si="254"/>
        <v>0</v>
      </c>
      <c r="WGP174" s="132">
        <f t="shared" si="254"/>
        <v>0</v>
      </c>
      <c r="WGQ174" s="132">
        <f t="shared" si="254"/>
        <v>0</v>
      </c>
      <c r="WGR174" s="132">
        <f t="shared" si="254"/>
        <v>0</v>
      </c>
      <c r="WGS174" s="132">
        <f t="shared" si="254"/>
        <v>0</v>
      </c>
      <c r="WGT174" s="132">
        <f t="shared" si="254"/>
        <v>0</v>
      </c>
      <c r="WGU174" s="132">
        <f t="shared" si="254"/>
        <v>0</v>
      </c>
      <c r="WGV174" s="132">
        <f t="shared" si="254"/>
        <v>0</v>
      </c>
      <c r="WGW174" s="132">
        <f t="shared" si="254"/>
        <v>0</v>
      </c>
      <c r="WGX174" s="132">
        <f t="shared" si="254"/>
        <v>0</v>
      </c>
      <c r="WGY174" s="132">
        <f t="shared" si="254"/>
        <v>0</v>
      </c>
      <c r="WGZ174" s="132">
        <f t="shared" si="254"/>
        <v>0</v>
      </c>
      <c r="WHA174" s="132">
        <f t="shared" si="254"/>
        <v>0</v>
      </c>
      <c r="WHB174" s="132">
        <f t="shared" si="254"/>
        <v>0</v>
      </c>
      <c r="WHC174" s="132">
        <f t="shared" si="254"/>
        <v>0</v>
      </c>
      <c r="WHD174" s="132">
        <f t="shared" si="254"/>
        <v>0</v>
      </c>
      <c r="WHE174" s="132">
        <f t="shared" si="254"/>
        <v>0</v>
      </c>
      <c r="WHF174" s="132">
        <f t="shared" si="254"/>
        <v>0</v>
      </c>
      <c r="WHG174" s="132">
        <f t="shared" si="254"/>
        <v>0</v>
      </c>
      <c r="WHH174" s="132">
        <f t="shared" si="254"/>
        <v>0</v>
      </c>
      <c r="WHI174" s="132">
        <f t="shared" si="254"/>
        <v>0</v>
      </c>
      <c r="WHJ174" s="132">
        <f t="shared" si="254"/>
        <v>0</v>
      </c>
      <c r="WHK174" s="132">
        <f t="shared" si="254"/>
        <v>0</v>
      </c>
      <c r="WHL174" s="132">
        <f t="shared" si="254"/>
        <v>0</v>
      </c>
      <c r="WHM174" s="132">
        <f t="shared" si="254"/>
        <v>0</v>
      </c>
      <c r="WHN174" s="132">
        <f t="shared" ref="WHN174:WJY174" si="255">SUBTOTAL(9,WHN64:WHN65)</f>
        <v>0</v>
      </c>
      <c r="WHO174" s="132">
        <f t="shared" si="255"/>
        <v>0</v>
      </c>
      <c r="WHP174" s="132">
        <f t="shared" si="255"/>
        <v>0</v>
      </c>
      <c r="WHQ174" s="132">
        <f t="shared" si="255"/>
        <v>0</v>
      </c>
      <c r="WHR174" s="132">
        <f t="shared" si="255"/>
        <v>0</v>
      </c>
      <c r="WHS174" s="132">
        <f t="shared" si="255"/>
        <v>0</v>
      </c>
      <c r="WHT174" s="132">
        <f t="shared" si="255"/>
        <v>0</v>
      </c>
      <c r="WHU174" s="132">
        <f t="shared" si="255"/>
        <v>0</v>
      </c>
      <c r="WHV174" s="132">
        <f t="shared" si="255"/>
        <v>0</v>
      </c>
      <c r="WHW174" s="132">
        <f t="shared" si="255"/>
        <v>0</v>
      </c>
      <c r="WHX174" s="132">
        <f t="shared" si="255"/>
        <v>0</v>
      </c>
      <c r="WHY174" s="132">
        <f t="shared" si="255"/>
        <v>0</v>
      </c>
      <c r="WHZ174" s="132">
        <f t="shared" si="255"/>
        <v>0</v>
      </c>
      <c r="WIA174" s="132">
        <f t="shared" si="255"/>
        <v>0</v>
      </c>
      <c r="WIB174" s="132">
        <f t="shared" si="255"/>
        <v>0</v>
      </c>
      <c r="WIC174" s="132">
        <f t="shared" si="255"/>
        <v>0</v>
      </c>
      <c r="WID174" s="132">
        <f t="shared" si="255"/>
        <v>0</v>
      </c>
      <c r="WIE174" s="132">
        <f t="shared" si="255"/>
        <v>0</v>
      </c>
      <c r="WIF174" s="132">
        <f t="shared" si="255"/>
        <v>0</v>
      </c>
      <c r="WIG174" s="132">
        <f t="shared" si="255"/>
        <v>0</v>
      </c>
      <c r="WIH174" s="132">
        <f t="shared" si="255"/>
        <v>0</v>
      </c>
      <c r="WII174" s="132">
        <f t="shared" si="255"/>
        <v>0</v>
      </c>
      <c r="WIJ174" s="132">
        <f t="shared" si="255"/>
        <v>0</v>
      </c>
      <c r="WIK174" s="132">
        <f t="shared" si="255"/>
        <v>0</v>
      </c>
      <c r="WIL174" s="132">
        <f t="shared" si="255"/>
        <v>0</v>
      </c>
      <c r="WIM174" s="132">
        <f t="shared" si="255"/>
        <v>0</v>
      </c>
      <c r="WIN174" s="132">
        <f t="shared" si="255"/>
        <v>0</v>
      </c>
      <c r="WIO174" s="132">
        <f t="shared" si="255"/>
        <v>0</v>
      </c>
      <c r="WIP174" s="132">
        <f t="shared" si="255"/>
        <v>0</v>
      </c>
      <c r="WIQ174" s="132">
        <f t="shared" si="255"/>
        <v>0</v>
      </c>
      <c r="WIR174" s="132">
        <f t="shared" si="255"/>
        <v>0</v>
      </c>
      <c r="WIS174" s="132">
        <f t="shared" si="255"/>
        <v>0</v>
      </c>
      <c r="WIT174" s="132">
        <f t="shared" si="255"/>
        <v>0</v>
      </c>
      <c r="WIU174" s="132">
        <f t="shared" si="255"/>
        <v>0</v>
      </c>
      <c r="WIV174" s="132">
        <f t="shared" si="255"/>
        <v>0</v>
      </c>
      <c r="WIW174" s="132">
        <f t="shared" si="255"/>
        <v>0</v>
      </c>
      <c r="WIX174" s="132">
        <f t="shared" si="255"/>
        <v>0</v>
      </c>
      <c r="WIY174" s="132">
        <f t="shared" si="255"/>
        <v>0</v>
      </c>
      <c r="WIZ174" s="132">
        <f t="shared" si="255"/>
        <v>0</v>
      </c>
      <c r="WJA174" s="132">
        <f t="shared" si="255"/>
        <v>0</v>
      </c>
      <c r="WJB174" s="132">
        <f t="shared" si="255"/>
        <v>0</v>
      </c>
      <c r="WJC174" s="132">
        <f t="shared" si="255"/>
        <v>0</v>
      </c>
      <c r="WJD174" s="132">
        <f t="shared" si="255"/>
        <v>0</v>
      </c>
      <c r="WJE174" s="132">
        <f t="shared" si="255"/>
        <v>0</v>
      </c>
      <c r="WJF174" s="132">
        <f t="shared" si="255"/>
        <v>0</v>
      </c>
      <c r="WJG174" s="132">
        <f t="shared" si="255"/>
        <v>0</v>
      </c>
      <c r="WJH174" s="132">
        <f t="shared" si="255"/>
        <v>0</v>
      </c>
      <c r="WJI174" s="132">
        <f t="shared" si="255"/>
        <v>0</v>
      </c>
      <c r="WJJ174" s="132">
        <f t="shared" si="255"/>
        <v>0</v>
      </c>
      <c r="WJK174" s="132">
        <f t="shared" si="255"/>
        <v>0</v>
      </c>
      <c r="WJL174" s="132">
        <f t="shared" si="255"/>
        <v>0</v>
      </c>
      <c r="WJM174" s="132">
        <f t="shared" si="255"/>
        <v>0</v>
      </c>
      <c r="WJN174" s="132">
        <f t="shared" si="255"/>
        <v>0</v>
      </c>
      <c r="WJO174" s="132">
        <f t="shared" si="255"/>
        <v>0</v>
      </c>
      <c r="WJP174" s="132">
        <f t="shared" si="255"/>
        <v>0</v>
      </c>
      <c r="WJQ174" s="132">
        <f t="shared" si="255"/>
        <v>0</v>
      </c>
      <c r="WJR174" s="132">
        <f t="shared" si="255"/>
        <v>0</v>
      </c>
      <c r="WJS174" s="132">
        <f t="shared" si="255"/>
        <v>0</v>
      </c>
      <c r="WJT174" s="132">
        <f t="shared" si="255"/>
        <v>0</v>
      </c>
      <c r="WJU174" s="132">
        <f t="shared" si="255"/>
        <v>0</v>
      </c>
      <c r="WJV174" s="132">
        <f t="shared" si="255"/>
        <v>0</v>
      </c>
      <c r="WJW174" s="132">
        <f t="shared" si="255"/>
        <v>0</v>
      </c>
      <c r="WJX174" s="132">
        <f t="shared" si="255"/>
        <v>0</v>
      </c>
      <c r="WJY174" s="132">
        <f t="shared" si="255"/>
        <v>0</v>
      </c>
      <c r="WJZ174" s="132">
        <f t="shared" ref="WJZ174:WMK174" si="256">SUBTOTAL(9,WJZ64:WJZ65)</f>
        <v>0</v>
      </c>
      <c r="WKA174" s="132">
        <f t="shared" si="256"/>
        <v>0</v>
      </c>
      <c r="WKB174" s="132">
        <f t="shared" si="256"/>
        <v>0</v>
      </c>
      <c r="WKC174" s="132">
        <f t="shared" si="256"/>
        <v>0</v>
      </c>
      <c r="WKD174" s="132">
        <f t="shared" si="256"/>
        <v>0</v>
      </c>
      <c r="WKE174" s="132">
        <f t="shared" si="256"/>
        <v>0</v>
      </c>
      <c r="WKF174" s="132">
        <f t="shared" si="256"/>
        <v>0</v>
      </c>
      <c r="WKG174" s="132">
        <f t="shared" si="256"/>
        <v>0</v>
      </c>
      <c r="WKH174" s="132">
        <f t="shared" si="256"/>
        <v>0</v>
      </c>
      <c r="WKI174" s="132">
        <f t="shared" si="256"/>
        <v>0</v>
      </c>
      <c r="WKJ174" s="132">
        <f t="shared" si="256"/>
        <v>0</v>
      </c>
      <c r="WKK174" s="132">
        <f t="shared" si="256"/>
        <v>0</v>
      </c>
      <c r="WKL174" s="132">
        <f t="shared" si="256"/>
        <v>0</v>
      </c>
      <c r="WKM174" s="132">
        <f t="shared" si="256"/>
        <v>0</v>
      </c>
      <c r="WKN174" s="132">
        <f t="shared" si="256"/>
        <v>0</v>
      </c>
      <c r="WKO174" s="132">
        <f t="shared" si="256"/>
        <v>0</v>
      </c>
      <c r="WKP174" s="132">
        <f t="shared" si="256"/>
        <v>0</v>
      </c>
      <c r="WKQ174" s="132">
        <f t="shared" si="256"/>
        <v>0</v>
      </c>
      <c r="WKR174" s="132">
        <f t="shared" si="256"/>
        <v>0</v>
      </c>
      <c r="WKS174" s="132">
        <f t="shared" si="256"/>
        <v>0</v>
      </c>
      <c r="WKT174" s="132">
        <f t="shared" si="256"/>
        <v>0</v>
      </c>
      <c r="WKU174" s="132">
        <f t="shared" si="256"/>
        <v>0</v>
      </c>
      <c r="WKV174" s="132">
        <f t="shared" si="256"/>
        <v>0</v>
      </c>
      <c r="WKW174" s="132">
        <f t="shared" si="256"/>
        <v>0</v>
      </c>
      <c r="WKX174" s="132">
        <f t="shared" si="256"/>
        <v>0</v>
      </c>
      <c r="WKY174" s="132">
        <f t="shared" si="256"/>
        <v>0</v>
      </c>
      <c r="WKZ174" s="132">
        <f t="shared" si="256"/>
        <v>0</v>
      </c>
      <c r="WLA174" s="132">
        <f t="shared" si="256"/>
        <v>0</v>
      </c>
      <c r="WLB174" s="132">
        <f t="shared" si="256"/>
        <v>0</v>
      </c>
      <c r="WLC174" s="132">
        <f t="shared" si="256"/>
        <v>0</v>
      </c>
      <c r="WLD174" s="132">
        <f t="shared" si="256"/>
        <v>0</v>
      </c>
      <c r="WLE174" s="132">
        <f t="shared" si="256"/>
        <v>0</v>
      </c>
      <c r="WLF174" s="132">
        <f t="shared" si="256"/>
        <v>0</v>
      </c>
      <c r="WLG174" s="132">
        <f t="shared" si="256"/>
        <v>0</v>
      </c>
      <c r="WLH174" s="132">
        <f t="shared" si="256"/>
        <v>0</v>
      </c>
      <c r="WLI174" s="132">
        <f t="shared" si="256"/>
        <v>0</v>
      </c>
      <c r="WLJ174" s="132">
        <f t="shared" si="256"/>
        <v>0</v>
      </c>
      <c r="WLK174" s="132">
        <f t="shared" si="256"/>
        <v>0</v>
      </c>
      <c r="WLL174" s="132">
        <f t="shared" si="256"/>
        <v>0</v>
      </c>
      <c r="WLM174" s="132">
        <f t="shared" si="256"/>
        <v>0</v>
      </c>
      <c r="WLN174" s="132">
        <f t="shared" si="256"/>
        <v>0</v>
      </c>
      <c r="WLO174" s="132">
        <f t="shared" si="256"/>
        <v>0</v>
      </c>
      <c r="WLP174" s="132">
        <f t="shared" si="256"/>
        <v>0</v>
      </c>
      <c r="WLQ174" s="132">
        <f t="shared" si="256"/>
        <v>0</v>
      </c>
      <c r="WLR174" s="132">
        <f t="shared" si="256"/>
        <v>0</v>
      </c>
      <c r="WLS174" s="132">
        <f t="shared" si="256"/>
        <v>0</v>
      </c>
      <c r="WLT174" s="132">
        <f t="shared" si="256"/>
        <v>0</v>
      </c>
      <c r="WLU174" s="132">
        <f t="shared" si="256"/>
        <v>0</v>
      </c>
      <c r="WLV174" s="132">
        <f t="shared" si="256"/>
        <v>0</v>
      </c>
      <c r="WLW174" s="132">
        <f t="shared" si="256"/>
        <v>0</v>
      </c>
      <c r="WLX174" s="132">
        <f t="shared" si="256"/>
        <v>0</v>
      </c>
      <c r="WLY174" s="132">
        <f t="shared" si="256"/>
        <v>0</v>
      </c>
      <c r="WLZ174" s="132">
        <f t="shared" si="256"/>
        <v>0</v>
      </c>
      <c r="WMA174" s="132">
        <f t="shared" si="256"/>
        <v>0</v>
      </c>
      <c r="WMB174" s="132">
        <f t="shared" si="256"/>
        <v>0</v>
      </c>
      <c r="WMC174" s="132">
        <f t="shared" si="256"/>
        <v>0</v>
      </c>
      <c r="WMD174" s="132">
        <f t="shared" si="256"/>
        <v>0</v>
      </c>
      <c r="WME174" s="132">
        <f t="shared" si="256"/>
        <v>0</v>
      </c>
      <c r="WMF174" s="132">
        <f t="shared" si="256"/>
        <v>0</v>
      </c>
      <c r="WMG174" s="132">
        <f t="shared" si="256"/>
        <v>0</v>
      </c>
      <c r="WMH174" s="132">
        <f t="shared" si="256"/>
        <v>0</v>
      </c>
      <c r="WMI174" s="132">
        <f t="shared" si="256"/>
        <v>0</v>
      </c>
      <c r="WMJ174" s="132">
        <f t="shared" si="256"/>
        <v>0</v>
      </c>
      <c r="WMK174" s="132">
        <f t="shared" si="256"/>
        <v>0</v>
      </c>
      <c r="WML174" s="132">
        <f t="shared" ref="WML174:WOW174" si="257">SUBTOTAL(9,WML64:WML65)</f>
        <v>0</v>
      </c>
      <c r="WMM174" s="132">
        <f t="shared" si="257"/>
        <v>0</v>
      </c>
      <c r="WMN174" s="132">
        <f t="shared" si="257"/>
        <v>0</v>
      </c>
      <c r="WMO174" s="132">
        <f t="shared" si="257"/>
        <v>0</v>
      </c>
      <c r="WMP174" s="132">
        <f t="shared" si="257"/>
        <v>0</v>
      </c>
      <c r="WMQ174" s="132">
        <f t="shared" si="257"/>
        <v>0</v>
      </c>
      <c r="WMR174" s="132">
        <f t="shared" si="257"/>
        <v>0</v>
      </c>
      <c r="WMS174" s="132">
        <f t="shared" si="257"/>
        <v>0</v>
      </c>
      <c r="WMT174" s="132">
        <f t="shared" si="257"/>
        <v>0</v>
      </c>
      <c r="WMU174" s="132">
        <f t="shared" si="257"/>
        <v>0</v>
      </c>
      <c r="WMV174" s="132">
        <f t="shared" si="257"/>
        <v>0</v>
      </c>
      <c r="WMW174" s="132">
        <f t="shared" si="257"/>
        <v>0</v>
      </c>
      <c r="WMX174" s="132">
        <f t="shared" si="257"/>
        <v>0</v>
      </c>
      <c r="WMY174" s="132">
        <f t="shared" si="257"/>
        <v>0</v>
      </c>
      <c r="WMZ174" s="132">
        <f t="shared" si="257"/>
        <v>0</v>
      </c>
      <c r="WNA174" s="132">
        <f t="shared" si="257"/>
        <v>0</v>
      </c>
      <c r="WNB174" s="132">
        <f t="shared" si="257"/>
        <v>0</v>
      </c>
      <c r="WNC174" s="132">
        <f t="shared" si="257"/>
        <v>0</v>
      </c>
      <c r="WND174" s="132">
        <f t="shared" si="257"/>
        <v>0</v>
      </c>
      <c r="WNE174" s="132">
        <f t="shared" si="257"/>
        <v>0</v>
      </c>
      <c r="WNF174" s="132">
        <f t="shared" si="257"/>
        <v>0</v>
      </c>
      <c r="WNG174" s="132">
        <f t="shared" si="257"/>
        <v>0</v>
      </c>
      <c r="WNH174" s="132">
        <f t="shared" si="257"/>
        <v>0</v>
      </c>
      <c r="WNI174" s="132">
        <f t="shared" si="257"/>
        <v>0</v>
      </c>
      <c r="WNJ174" s="132">
        <f t="shared" si="257"/>
        <v>0</v>
      </c>
      <c r="WNK174" s="132">
        <f t="shared" si="257"/>
        <v>0</v>
      </c>
      <c r="WNL174" s="132">
        <f t="shared" si="257"/>
        <v>0</v>
      </c>
      <c r="WNM174" s="132">
        <f t="shared" si="257"/>
        <v>0</v>
      </c>
      <c r="WNN174" s="132">
        <f t="shared" si="257"/>
        <v>0</v>
      </c>
      <c r="WNO174" s="132">
        <f t="shared" si="257"/>
        <v>0</v>
      </c>
      <c r="WNP174" s="132">
        <f t="shared" si="257"/>
        <v>0</v>
      </c>
      <c r="WNQ174" s="132">
        <f t="shared" si="257"/>
        <v>0</v>
      </c>
      <c r="WNR174" s="132">
        <f t="shared" si="257"/>
        <v>0</v>
      </c>
      <c r="WNS174" s="132">
        <f t="shared" si="257"/>
        <v>0</v>
      </c>
      <c r="WNT174" s="132">
        <f t="shared" si="257"/>
        <v>0</v>
      </c>
      <c r="WNU174" s="132">
        <f t="shared" si="257"/>
        <v>0</v>
      </c>
      <c r="WNV174" s="132">
        <f t="shared" si="257"/>
        <v>0</v>
      </c>
      <c r="WNW174" s="132">
        <f t="shared" si="257"/>
        <v>0</v>
      </c>
      <c r="WNX174" s="132">
        <f t="shared" si="257"/>
        <v>0</v>
      </c>
      <c r="WNY174" s="132">
        <f t="shared" si="257"/>
        <v>0</v>
      </c>
      <c r="WNZ174" s="132">
        <f t="shared" si="257"/>
        <v>0</v>
      </c>
      <c r="WOA174" s="132">
        <f t="shared" si="257"/>
        <v>0</v>
      </c>
      <c r="WOB174" s="132">
        <f t="shared" si="257"/>
        <v>0</v>
      </c>
      <c r="WOC174" s="132">
        <f t="shared" si="257"/>
        <v>0</v>
      </c>
      <c r="WOD174" s="132">
        <f t="shared" si="257"/>
        <v>0</v>
      </c>
      <c r="WOE174" s="132">
        <f t="shared" si="257"/>
        <v>0</v>
      </c>
      <c r="WOF174" s="132">
        <f t="shared" si="257"/>
        <v>0</v>
      </c>
      <c r="WOG174" s="132">
        <f t="shared" si="257"/>
        <v>0</v>
      </c>
      <c r="WOH174" s="132">
        <f t="shared" si="257"/>
        <v>0</v>
      </c>
      <c r="WOI174" s="132">
        <f t="shared" si="257"/>
        <v>0</v>
      </c>
      <c r="WOJ174" s="132">
        <f t="shared" si="257"/>
        <v>0</v>
      </c>
      <c r="WOK174" s="132">
        <f t="shared" si="257"/>
        <v>0</v>
      </c>
      <c r="WOL174" s="132">
        <f t="shared" si="257"/>
        <v>0</v>
      </c>
      <c r="WOM174" s="132">
        <f t="shared" si="257"/>
        <v>0</v>
      </c>
      <c r="WON174" s="132">
        <f t="shared" si="257"/>
        <v>0</v>
      </c>
      <c r="WOO174" s="132">
        <f t="shared" si="257"/>
        <v>0</v>
      </c>
      <c r="WOP174" s="132">
        <f t="shared" si="257"/>
        <v>0</v>
      </c>
      <c r="WOQ174" s="132">
        <f t="shared" si="257"/>
        <v>0</v>
      </c>
      <c r="WOR174" s="132">
        <f t="shared" si="257"/>
        <v>0</v>
      </c>
      <c r="WOS174" s="132">
        <f t="shared" si="257"/>
        <v>0</v>
      </c>
      <c r="WOT174" s="132">
        <f t="shared" si="257"/>
        <v>0</v>
      </c>
      <c r="WOU174" s="132">
        <f t="shared" si="257"/>
        <v>0</v>
      </c>
      <c r="WOV174" s="132">
        <f t="shared" si="257"/>
        <v>0</v>
      </c>
      <c r="WOW174" s="132">
        <f t="shared" si="257"/>
        <v>0</v>
      </c>
      <c r="WOX174" s="132">
        <f t="shared" ref="WOX174:WRI174" si="258">SUBTOTAL(9,WOX64:WOX65)</f>
        <v>0</v>
      </c>
      <c r="WOY174" s="132">
        <f t="shared" si="258"/>
        <v>0</v>
      </c>
      <c r="WOZ174" s="132">
        <f t="shared" si="258"/>
        <v>0</v>
      </c>
      <c r="WPA174" s="132">
        <f t="shared" si="258"/>
        <v>0</v>
      </c>
      <c r="WPB174" s="132">
        <f t="shared" si="258"/>
        <v>0</v>
      </c>
      <c r="WPC174" s="132">
        <f t="shared" si="258"/>
        <v>0</v>
      </c>
      <c r="WPD174" s="132">
        <f t="shared" si="258"/>
        <v>0</v>
      </c>
      <c r="WPE174" s="132">
        <f t="shared" si="258"/>
        <v>0</v>
      </c>
      <c r="WPF174" s="132">
        <f t="shared" si="258"/>
        <v>0</v>
      </c>
      <c r="WPG174" s="132">
        <f t="shared" si="258"/>
        <v>0</v>
      </c>
      <c r="WPH174" s="132">
        <f t="shared" si="258"/>
        <v>0</v>
      </c>
      <c r="WPI174" s="132">
        <f t="shared" si="258"/>
        <v>0</v>
      </c>
      <c r="WPJ174" s="132">
        <f t="shared" si="258"/>
        <v>0</v>
      </c>
      <c r="WPK174" s="132">
        <f t="shared" si="258"/>
        <v>0</v>
      </c>
      <c r="WPL174" s="132">
        <f t="shared" si="258"/>
        <v>0</v>
      </c>
      <c r="WPM174" s="132">
        <f t="shared" si="258"/>
        <v>0</v>
      </c>
      <c r="WPN174" s="132">
        <f t="shared" si="258"/>
        <v>0</v>
      </c>
      <c r="WPO174" s="132">
        <f t="shared" si="258"/>
        <v>0</v>
      </c>
      <c r="WPP174" s="132">
        <f t="shared" si="258"/>
        <v>0</v>
      </c>
      <c r="WPQ174" s="132">
        <f t="shared" si="258"/>
        <v>0</v>
      </c>
      <c r="WPR174" s="132">
        <f t="shared" si="258"/>
        <v>0</v>
      </c>
      <c r="WPS174" s="132">
        <f t="shared" si="258"/>
        <v>0</v>
      </c>
      <c r="WPT174" s="132">
        <f t="shared" si="258"/>
        <v>0</v>
      </c>
      <c r="WPU174" s="132">
        <f t="shared" si="258"/>
        <v>0</v>
      </c>
      <c r="WPV174" s="132">
        <f t="shared" si="258"/>
        <v>0</v>
      </c>
      <c r="WPW174" s="132">
        <f t="shared" si="258"/>
        <v>0</v>
      </c>
      <c r="WPX174" s="132">
        <f t="shared" si="258"/>
        <v>0</v>
      </c>
      <c r="WPY174" s="132">
        <f t="shared" si="258"/>
        <v>0</v>
      </c>
      <c r="WPZ174" s="132">
        <f t="shared" si="258"/>
        <v>0</v>
      </c>
      <c r="WQA174" s="132">
        <f t="shared" si="258"/>
        <v>0</v>
      </c>
      <c r="WQB174" s="132">
        <f t="shared" si="258"/>
        <v>0</v>
      </c>
      <c r="WQC174" s="132">
        <f t="shared" si="258"/>
        <v>0</v>
      </c>
      <c r="WQD174" s="132">
        <f t="shared" si="258"/>
        <v>0</v>
      </c>
      <c r="WQE174" s="132">
        <f t="shared" si="258"/>
        <v>0</v>
      </c>
      <c r="WQF174" s="132">
        <f t="shared" si="258"/>
        <v>0</v>
      </c>
      <c r="WQG174" s="132">
        <f t="shared" si="258"/>
        <v>0</v>
      </c>
      <c r="WQH174" s="132">
        <f t="shared" si="258"/>
        <v>0</v>
      </c>
      <c r="WQI174" s="132">
        <f t="shared" si="258"/>
        <v>0</v>
      </c>
      <c r="WQJ174" s="132">
        <f t="shared" si="258"/>
        <v>0</v>
      </c>
      <c r="WQK174" s="132">
        <f t="shared" si="258"/>
        <v>0</v>
      </c>
      <c r="WQL174" s="132">
        <f t="shared" si="258"/>
        <v>0</v>
      </c>
      <c r="WQM174" s="132">
        <f t="shared" si="258"/>
        <v>0</v>
      </c>
      <c r="WQN174" s="132">
        <f t="shared" si="258"/>
        <v>0</v>
      </c>
      <c r="WQO174" s="132">
        <f t="shared" si="258"/>
        <v>0</v>
      </c>
      <c r="WQP174" s="132">
        <f t="shared" si="258"/>
        <v>0</v>
      </c>
      <c r="WQQ174" s="132">
        <f t="shared" si="258"/>
        <v>0</v>
      </c>
      <c r="WQR174" s="132">
        <f t="shared" si="258"/>
        <v>0</v>
      </c>
      <c r="WQS174" s="132">
        <f t="shared" si="258"/>
        <v>0</v>
      </c>
      <c r="WQT174" s="132">
        <f t="shared" si="258"/>
        <v>0</v>
      </c>
      <c r="WQU174" s="132">
        <f t="shared" si="258"/>
        <v>0</v>
      </c>
      <c r="WQV174" s="132">
        <f t="shared" si="258"/>
        <v>0</v>
      </c>
      <c r="WQW174" s="132">
        <f t="shared" si="258"/>
        <v>0</v>
      </c>
      <c r="WQX174" s="132">
        <f t="shared" si="258"/>
        <v>0</v>
      </c>
      <c r="WQY174" s="132">
        <f t="shared" si="258"/>
        <v>0</v>
      </c>
      <c r="WQZ174" s="132">
        <f t="shared" si="258"/>
        <v>0</v>
      </c>
      <c r="WRA174" s="132">
        <f t="shared" si="258"/>
        <v>0</v>
      </c>
      <c r="WRB174" s="132">
        <f t="shared" si="258"/>
        <v>0</v>
      </c>
      <c r="WRC174" s="132">
        <f t="shared" si="258"/>
        <v>0</v>
      </c>
      <c r="WRD174" s="132">
        <f t="shared" si="258"/>
        <v>0</v>
      </c>
      <c r="WRE174" s="132">
        <f t="shared" si="258"/>
        <v>0</v>
      </c>
      <c r="WRF174" s="132">
        <f t="shared" si="258"/>
        <v>0</v>
      </c>
      <c r="WRG174" s="132">
        <f t="shared" si="258"/>
        <v>0</v>
      </c>
      <c r="WRH174" s="132">
        <f t="shared" si="258"/>
        <v>0</v>
      </c>
      <c r="WRI174" s="132">
        <f t="shared" si="258"/>
        <v>0</v>
      </c>
      <c r="WRJ174" s="132">
        <f t="shared" ref="WRJ174:WTU174" si="259">SUBTOTAL(9,WRJ64:WRJ65)</f>
        <v>0</v>
      </c>
      <c r="WRK174" s="132">
        <f t="shared" si="259"/>
        <v>0</v>
      </c>
      <c r="WRL174" s="132">
        <f t="shared" si="259"/>
        <v>0</v>
      </c>
      <c r="WRM174" s="132">
        <f t="shared" si="259"/>
        <v>0</v>
      </c>
      <c r="WRN174" s="132">
        <f t="shared" si="259"/>
        <v>0</v>
      </c>
      <c r="WRO174" s="132">
        <f t="shared" si="259"/>
        <v>0</v>
      </c>
      <c r="WRP174" s="132">
        <f t="shared" si="259"/>
        <v>0</v>
      </c>
      <c r="WRQ174" s="132">
        <f t="shared" si="259"/>
        <v>0</v>
      </c>
      <c r="WRR174" s="132">
        <f t="shared" si="259"/>
        <v>0</v>
      </c>
      <c r="WRS174" s="132">
        <f t="shared" si="259"/>
        <v>0</v>
      </c>
      <c r="WRT174" s="132">
        <f t="shared" si="259"/>
        <v>0</v>
      </c>
      <c r="WRU174" s="132">
        <f t="shared" si="259"/>
        <v>0</v>
      </c>
      <c r="WRV174" s="132">
        <f t="shared" si="259"/>
        <v>0</v>
      </c>
      <c r="WRW174" s="132">
        <f t="shared" si="259"/>
        <v>0</v>
      </c>
      <c r="WRX174" s="132">
        <f t="shared" si="259"/>
        <v>0</v>
      </c>
      <c r="WRY174" s="132">
        <f t="shared" si="259"/>
        <v>0</v>
      </c>
      <c r="WRZ174" s="132">
        <f t="shared" si="259"/>
        <v>0</v>
      </c>
      <c r="WSA174" s="132">
        <f t="shared" si="259"/>
        <v>0</v>
      </c>
      <c r="WSB174" s="132">
        <f t="shared" si="259"/>
        <v>0</v>
      </c>
      <c r="WSC174" s="132">
        <f t="shared" si="259"/>
        <v>0</v>
      </c>
      <c r="WSD174" s="132">
        <f t="shared" si="259"/>
        <v>0</v>
      </c>
      <c r="WSE174" s="132">
        <f t="shared" si="259"/>
        <v>0</v>
      </c>
      <c r="WSF174" s="132">
        <f t="shared" si="259"/>
        <v>0</v>
      </c>
      <c r="WSG174" s="132">
        <f t="shared" si="259"/>
        <v>0</v>
      </c>
      <c r="WSH174" s="132">
        <f t="shared" si="259"/>
        <v>0</v>
      </c>
      <c r="WSI174" s="132">
        <f t="shared" si="259"/>
        <v>0</v>
      </c>
      <c r="WSJ174" s="132">
        <f t="shared" si="259"/>
        <v>0</v>
      </c>
      <c r="WSK174" s="132">
        <f t="shared" si="259"/>
        <v>0</v>
      </c>
      <c r="WSL174" s="132">
        <f t="shared" si="259"/>
        <v>0</v>
      </c>
      <c r="WSM174" s="132">
        <f t="shared" si="259"/>
        <v>0</v>
      </c>
      <c r="WSN174" s="132">
        <f t="shared" si="259"/>
        <v>0</v>
      </c>
      <c r="WSO174" s="132">
        <f t="shared" si="259"/>
        <v>0</v>
      </c>
      <c r="WSP174" s="132">
        <f t="shared" si="259"/>
        <v>0</v>
      </c>
      <c r="WSQ174" s="132">
        <f t="shared" si="259"/>
        <v>0</v>
      </c>
      <c r="WSR174" s="132">
        <f t="shared" si="259"/>
        <v>0</v>
      </c>
      <c r="WSS174" s="132">
        <f t="shared" si="259"/>
        <v>0</v>
      </c>
      <c r="WST174" s="132">
        <f t="shared" si="259"/>
        <v>0</v>
      </c>
      <c r="WSU174" s="132">
        <f t="shared" si="259"/>
        <v>0</v>
      </c>
      <c r="WSV174" s="132">
        <f t="shared" si="259"/>
        <v>0</v>
      </c>
      <c r="WSW174" s="132">
        <f t="shared" si="259"/>
        <v>0</v>
      </c>
      <c r="WSX174" s="132">
        <f t="shared" si="259"/>
        <v>0</v>
      </c>
      <c r="WSY174" s="132">
        <f t="shared" si="259"/>
        <v>0</v>
      </c>
      <c r="WSZ174" s="132">
        <f t="shared" si="259"/>
        <v>0</v>
      </c>
      <c r="WTA174" s="132">
        <f t="shared" si="259"/>
        <v>0</v>
      </c>
      <c r="WTB174" s="132">
        <f t="shared" si="259"/>
        <v>0</v>
      </c>
      <c r="WTC174" s="132">
        <f t="shared" si="259"/>
        <v>0</v>
      </c>
      <c r="WTD174" s="132">
        <f t="shared" si="259"/>
        <v>0</v>
      </c>
      <c r="WTE174" s="132">
        <f t="shared" si="259"/>
        <v>0</v>
      </c>
      <c r="WTF174" s="132">
        <f t="shared" si="259"/>
        <v>0</v>
      </c>
      <c r="WTG174" s="132">
        <f t="shared" si="259"/>
        <v>0</v>
      </c>
      <c r="WTH174" s="132">
        <f t="shared" si="259"/>
        <v>0</v>
      </c>
      <c r="WTI174" s="132">
        <f t="shared" si="259"/>
        <v>0</v>
      </c>
      <c r="WTJ174" s="132">
        <f t="shared" si="259"/>
        <v>0</v>
      </c>
      <c r="WTK174" s="132">
        <f t="shared" si="259"/>
        <v>0</v>
      </c>
      <c r="WTL174" s="132">
        <f t="shared" si="259"/>
        <v>0</v>
      </c>
      <c r="WTM174" s="132">
        <f t="shared" si="259"/>
        <v>0</v>
      </c>
      <c r="WTN174" s="132">
        <f t="shared" si="259"/>
        <v>0</v>
      </c>
      <c r="WTO174" s="132">
        <f t="shared" si="259"/>
        <v>0</v>
      </c>
      <c r="WTP174" s="132">
        <f t="shared" si="259"/>
        <v>0</v>
      </c>
      <c r="WTQ174" s="132">
        <f t="shared" si="259"/>
        <v>0</v>
      </c>
      <c r="WTR174" s="132">
        <f t="shared" si="259"/>
        <v>0</v>
      </c>
      <c r="WTS174" s="132">
        <f t="shared" si="259"/>
        <v>0</v>
      </c>
      <c r="WTT174" s="132">
        <f t="shared" si="259"/>
        <v>0</v>
      </c>
      <c r="WTU174" s="132">
        <f t="shared" si="259"/>
        <v>0</v>
      </c>
      <c r="WTV174" s="132">
        <f t="shared" ref="WTV174:WWG174" si="260">SUBTOTAL(9,WTV64:WTV65)</f>
        <v>0</v>
      </c>
      <c r="WTW174" s="132">
        <f t="shared" si="260"/>
        <v>0</v>
      </c>
      <c r="WTX174" s="132">
        <f t="shared" si="260"/>
        <v>0</v>
      </c>
      <c r="WTY174" s="132">
        <f t="shared" si="260"/>
        <v>0</v>
      </c>
      <c r="WTZ174" s="132">
        <f t="shared" si="260"/>
        <v>0</v>
      </c>
      <c r="WUA174" s="132">
        <f t="shared" si="260"/>
        <v>0</v>
      </c>
      <c r="WUB174" s="132">
        <f t="shared" si="260"/>
        <v>0</v>
      </c>
      <c r="WUC174" s="132">
        <f t="shared" si="260"/>
        <v>0</v>
      </c>
      <c r="WUD174" s="132">
        <f t="shared" si="260"/>
        <v>0</v>
      </c>
      <c r="WUE174" s="132">
        <f t="shared" si="260"/>
        <v>0</v>
      </c>
      <c r="WUF174" s="132">
        <f t="shared" si="260"/>
        <v>0</v>
      </c>
      <c r="WUG174" s="132">
        <f t="shared" si="260"/>
        <v>0</v>
      </c>
      <c r="WUH174" s="132">
        <f t="shared" si="260"/>
        <v>0</v>
      </c>
      <c r="WUI174" s="132">
        <f t="shared" si="260"/>
        <v>0</v>
      </c>
      <c r="WUJ174" s="132">
        <f t="shared" si="260"/>
        <v>0</v>
      </c>
      <c r="WUK174" s="132">
        <f t="shared" si="260"/>
        <v>0</v>
      </c>
      <c r="WUL174" s="132">
        <f t="shared" si="260"/>
        <v>0</v>
      </c>
      <c r="WUM174" s="132">
        <f t="shared" si="260"/>
        <v>0</v>
      </c>
      <c r="WUN174" s="132">
        <f t="shared" si="260"/>
        <v>0</v>
      </c>
      <c r="WUO174" s="132">
        <f t="shared" si="260"/>
        <v>0</v>
      </c>
      <c r="WUP174" s="132">
        <f t="shared" si="260"/>
        <v>0</v>
      </c>
      <c r="WUQ174" s="132">
        <f t="shared" si="260"/>
        <v>0</v>
      </c>
      <c r="WUR174" s="132">
        <f t="shared" si="260"/>
        <v>0</v>
      </c>
      <c r="WUS174" s="132">
        <f t="shared" si="260"/>
        <v>0</v>
      </c>
      <c r="WUT174" s="132">
        <f t="shared" si="260"/>
        <v>0</v>
      </c>
      <c r="WUU174" s="132">
        <f t="shared" si="260"/>
        <v>0</v>
      </c>
      <c r="WUV174" s="132">
        <f t="shared" si="260"/>
        <v>0</v>
      </c>
      <c r="WUW174" s="132">
        <f t="shared" si="260"/>
        <v>0</v>
      </c>
      <c r="WUX174" s="132">
        <f t="shared" si="260"/>
        <v>0</v>
      </c>
      <c r="WUY174" s="132">
        <f t="shared" si="260"/>
        <v>0</v>
      </c>
      <c r="WUZ174" s="132">
        <f t="shared" si="260"/>
        <v>0</v>
      </c>
      <c r="WVA174" s="132">
        <f t="shared" si="260"/>
        <v>0</v>
      </c>
      <c r="WVB174" s="132">
        <f t="shared" si="260"/>
        <v>0</v>
      </c>
      <c r="WVC174" s="132">
        <f t="shared" si="260"/>
        <v>0</v>
      </c>
      <c r="WVD174" s="132">
        <f t="shared" si="260"/>
        <v>0</v>
      </c>
      <c r="WVE174" s="132">
        <f t="shared" si="260"/>
        <v>0</v>
      </c>
      <c r="WVF174" s="132">
        <f t="shared" si="260"/>
        <v>0</v>
      </c>
      <c r="WVG174" s="132">
        <f t="shared" si="260"/>
        <v>0</v>
      </c>
      <c r="WVH174" s="132">
        <f t="shared" si="260"/>
        <v>0</v>
      </c>
      <c r="WVI174" s="132">
        <f t="shared" si="260"/>
        <v>0</v>
      </c>
      <c r="WVJ174" s="132">
        <f t="shared" si="260"/>
        <v>0</v>
      </c>
      <c r="WVK174" s="132">
        <f t="shared" si="260"/>
        <v>0</v>
      </c>
      <c r="WVL174" s="132">
        <f t="shared" si="260"/>
        <v>0</v>
      </c>
      <c r="WVM174" s="132">
        <f t="shared" si="260"/>
        <v>0</v>
      </c>
      <c r="WVN174" s="132">
        <f t="shared" si="260"/>
        <v>0</v>
      </c>
      <c r="WVO174" s="132">
        <f t="shared" si="260"/>
        <v>0</v>
      </c>
      <c r="WVP174" s="132">
        <f t="shared" si="260"/>
        <v>0</v>
      </c>
      <c r="WVQ174" s="132">
        <f t="shared" si="260"/>
        <v>0</v>
      </c>
      <c r="WVR174" s="132">
        <f t="shared" si="260"/>
        <v>0</v>
      </c>
      <c r="WVS174" s="132">
        <f t="shared" si="260"/>
        <v>0</v>
      </c>
      <c r="WVT174" s="132">
        <f t="shared" si="260"/>
        <v>0</v>
      </c>
      <c r="WVU174" s="132">
        <f t="shared" si="260"/>
        <v>0</v>
      </c>
      <c r="WVV174" s="132">
        <f t="shared" si="260"/>
        <v>0</v>
      </c>
      <c r="WVW174" s="132">
        <f t="shared" si="260"/>
        <v>0</v>
      </c>
      <c r="WVX174" s="132">
        <f t="shared" si="260"/>
        <v>0</v>
      </c>
      <c r="WVY174" s="132">
        <f t="shared" si="260"/>
        <v>0</v>
      </c>
      <c r="WVZ174" s="132">
        <f t="shared" si="260"/>
        <v>0</v>
      </c>
      <c r="WWA174" s="132">
        <f t="shared" si="260"/>
        <v>0</v>
      </c>
      <c r="WWB174" s="132">
        <f t="shared" si="260"/>
        <v>0</v>
      </c>
      <c r="WWC174" s="132">
        <f t="shared" si="260"/>
        <v>0</v>
      </c>
      <c r="WWD174" s="132">
        <f t="shared" si="260"/>
        <v>0</v>
      </c>
      <c r="WWE174" s="132">
        <f t="shared" si="260"/>
        <v>0</v>
      </c>
      <c r="WWF174" s="132">
        <f t="shared" si="260"/>
        <v>0</v>
      </c>
      <c r="WWG174" s="132">
        <f t="shared" si="260"/>
        <v>0</v>
      </c>
      <c r="WWH174" s="132">
        <f t="shared" ref="WWH174:WYS174" si="261">SUBTOTAL(9,WWH64:WWH65)</f>
        <v>0</v>
      </c>
      <c r="WWI174" s="132">
        <f t="shared" si="261"/>
        <v>0</v>
      </c>
      <c r="WWJ174" s="132">
        <f t="shared" si="261"/>
        <v>0</v>
      </c>
      <c r="WWK174" s="132">
        <f t="shared" si="261"/>
        <v>0</v>
      </c>
      <c r="WWL174" s="132">
        <f t="shared" si="261"/>
        <v>0</v>
      </c>
      <c r="WWM174" s="132">
        <f t="shared" si="261"/>
        <v>0</v>
      </c>
      <c r="WWN174" s="132">
        <f t="shared" si="261"/>
        <v>0</v>
      </c>
      <c r="WWO174" s="132">
        <f t="shared" si="261"/>
        <v>0</v>
      </c>
      <c r="WWP174" s="132">
        <f t="shared" si="261"/>
        <v>0</v>
      </c>
      <c r="WWQ174" s="132">
        <f t="shared" si="261"/>
        <v>0</v>
      </c>
      <c r="WWR174" s="132">
        <f t="shared" si="261"/>
        <v>0</v>
      </c>
      <c r="WWS174" s="132">
        <f t="shared" si="261"/>
        <v>0</v>
      </c>
      <c r="WWT174" s="132">
        <f t="shared" si="261"/>
        <v>0</v>
      </c>
      <c r="WWU174" s="132">
        <f t="shared" si="261"/>
        <v>0</v>
      </c>
      <c r="WWV174" s="132">
        <f t="shared" si="261"/>
        <v>0</v>
      </c>
      <c r="WWW174" s="132">
        <f t="shared" si="261"/>
        <v>0</v>
      </c>
      <c r="WWX174" s="132">
        <f t="shared" si="261"/>
        <v>0</v>
      </c>
      <c r="WWY174" s="132">
        <f t="shared" si="261"/>
        <v>0</v>
      </c>
      <c r="WWZ174" s="132">
        <f t="shared" si="261"/>
        <v>0</v>
      </c>
      <c r="WXA174" s="132">
        <f t="shared" si="261"/>
        <v>0</v>
      </c>
      <c r="WXB174" s="132">
        <f t="shared" si="261"/>
        <v>0</v>
      </c>
      <c r="WXC174" s="132">
        <f t="shared" si="261"/>
        <v>0</v>
      </c>
      <c r="WXD174" s="132">
        <f t="shared" si="261"/>
        <v>0</v>
      </c>
      <c r="WXE174" s="132">
        <f t="shared" si="261"/>
        <v>0</v>
      </c>
      <c r="WXF174" s="132">
        <f t="shared" si="261"/>
        <v>0</v>
      </c>
      <c r="WXG174" s="132">
        <f t="shared" si="261"/>
        <v>0</v>
      </c>
      <c r="WXH174" s="132">
        <f t="shared" si="261"/>
        <v>0</v>
      </c>
      <c r="WXI174" s="132">
        <f t="shared" si="261"/>
        <v>0</v>
      </c>
      <c r="WXJ174" s="132">
        <f t="shared" si="261"/>
        <v>0</v>
      </c>
      <c r="WXK174" s="132">
        <f t="shared" si="261"/>
        <v>0</v>
      </c>
      <c r="WXL174" s="132">
        <f t="shared" si="261"/>
        <v>0</v>
      </c>
      <c r="WXM174" s="132">
        <f t="shared" si="261"/>
        <v>0</v>
      </c>
      <c r="WXN174" s="132">
        <f t="shared" si="261"/>
        <v>0</v>
      </c>
      <c r="WXO174" s="132">
        <f t="shared" si="261"/>
        <v>0</v>
      </c>
      <c r="WXP174" s="132">
        <f t="shared" si="261"/>
        <v>0</v>
      </c>
      <c r="WXQ174" s="132">
        <f t="shared" si="261"/>
        <v>0</v>
      </c>
      <c r="WXR174" s="132">
        <f t="shared" si="261"/>
        <v>0</v>
      </c>
      <c r="WXS174" s="132">
        <f t="shared" si="261"/>
        <v>0</v>
      </c>
      <c r="WXT174" s="132">
        <f t="shared" si="261"/>
        <v>0</v>
      </c>
      <c r="WXU174" s="132">
        <f t="shared" si="261"/>
        <v>0</v>
      </c>
      <c r="WXV174" s="132">
        <f t="shared" si="261"/>
        <v>0</v>
      </c>
      <c r="WXW174" s="132">
        <f t="shared" si="261"/>
        <v>0</v>
      </c>
      <c r="WXX174" s="132">
        <f t="shared" si="261"/>
        <v>0</v>
      </c>
      <c r="WXY174" s="132">
        <f t="shared" si="261"/>
        <v>0</v>
      </c>
      <c r="WXZ174" s="132">
        <f t="shared" si="261"/>
        <v>0</v>
      </c>
      <c r="WYA174" s="132">
        <f t="shared" si="261"/>
        <v>0</v>
      </c>
      <c r="WYB174" s="132">
        <f t="shared" si="261"/>
        <v>0</v>
      </c>
      <c r="WYC174" s="132">
        <f t="shared" si="261"/>
        <v>0</v>
      </c>
      <c r="WYD174" s="132">
        <f t="shared" si="261"/>
        <v>0</v>
      </c>
      <c r="WYE174" s="132">
        <f t="shared" si="261"/>
        <v>0</v>
      </c>
      <c r="WYF174" s="132">
        <f t="shared" si="261"/>
        <v>0</v>
      </c>
      <c r="WYG174" s="132">
        <f t="shared" si="261"/>
        <v>0</v>
      </c>
      <c r="WYH174" s="132">
        <f t="shared" si="261"/>
        <v>0</v>
      </c>
      <c r="WYI174" s="132">
        <f t="shared" si="261"/>
        <v>0</v>
      </c>
      <c r="WYJ174" s="132">
        <f t="shared" si="261"/>
        <v>0</v>
      </c>
      <c r="WYK174" s="132">
        <f t="shared" si="261"/>
        <v>0</v>
      </c>
      <c r="WYL174" s="132">
        <f t="shared" si="261"/>
        <v>0</v>
      </c>
      <c r="WYM174" s="132">
        <f t="shared" si="261"/>
        <v>0</v>
      </c>
      <c r="WYN174" s="132">
        <f t="shared" si="261"/>
        <v>0</v>
      </c>
      <c r="WYO174" s="132">
        <f t="shared" si="261"/>
        <v>0</v>
      </c>
      <c r="WYP174" s="132">
        <f t="shared" si="261"/>
        <v>0</v>
      </c>
      <c r="WYQ174" s="132">
        <f t="shared" si="261"/>
        <v>0</v>
      </c>
      <c r="WYR174" s="132">
        <f t="shared" si="261"/>
        <v>0</v>
      </c>
      <c r="WYS174" s="132">
        <f t="shared" si="261"/>
        <v>0</v>
      </c>
      <c r="WYT174" s="132">
        <f t="shared" ref="WYT174:XBE174" si="262">SUBTOTAL(9,WYT64:WYT65)</f>
        <v>0</v>
      </c>
      <c r="WYU174" s="132">
        <f t="shared" si="262"/>
        <v>0</v>
      </c>
      <c r="WYV174" s="132">
        <f t="shared" si="262"/>
        <v>0</v>
      </c>
      <c r="WYW174" s="132">
        <f t="shared" si="262"/>
        <v>0</v>
      </c>
      <c r="WYX174" s="132">
        <f t="shared" si="262"/>
        <v>0</v>
      </c>
      <c r="WYY174" s="132">
        <f t="shared" si="262"/>
        <v>0</v>
      </c>
      <c r="WYZ174" s="132">
        <f t="shared" si="262"/>
        <v>0</v>
      </c>
      <c r="WZA174" s="132">
        <f t="shared" si="262"/>
        <v>0</v>
      </c>
      <c r="WZB174" s="132">
        <f t="shared" si="262"/>
        <v>0</v>
      </c>
      <c r="WZC174" s="132">
        <f t="shared" si="262"/>
        <v>0</v>
      </c>
      <c r="WZD174" s="132">
        <f t="shared" si="262"/>
        <v>0</v>
      </c>
      <c r="WZE174" s="132">
        <f t="shared" si="262"/>
        <v>0</v>
      </c>
      <c r="WZF174" s="132">
        <f t="shared" si="262"/>
        <v>0</v>
      </c>
      <c r="WZG174" s="132">
        <f t="shared" si="262"/>
        <v>0</v>
      </c>
      <c r="WZH174" s="132">
        <f t="shared" si="262"/>
        <v>0</v>
      </c>
      <c r="WZI174" s="132">
        <f t="shared" si="262"/>
        <v>0</v>
      </c>
      <c r="WZJ174" s="132">
        <f t="shared" si="262"/>
        <v>0</v>
      </c>
      <c r="WZK174" s="132">
        <f t="shared" si="262"/>
        <v>0</v>
      </c>
      <c r="WZL174" s="132">
        <f t="shared" si="262"/>
        <v>0</v>
      </c>
      <c r="WZM174" s="132">
        <f t="shared" si="262"/>
        <v>0</v>
      </c>
      <c r="WZN174" s="132">
        <f t="shared" si="262"/>
        <v>0</v>
      </c>
      <c r="WZO174" s="132">
        <f t="shared" si="262"/>
        <v>0</v>
      </c>
      <c r="WZP174" s="132">
        <f t="shared" si="262"/>
        <v>0</v>
      </c>
      <c r="WZQ174" s="132">
        <f t="shared" si="262"/>
        <v>0</v>
      </c>
      <c r="WZR174" s="132">
        <f t="shared" si="262"/>
        <v>0</v>
      </c>
      <c r="WZS174" s="132">
        <f t="shared" si="262"/>
        <v>0</v>
      </c>
      <c r="WZT174" s="132">
        <f t="shared" si="262"/>
        <v>0</v>
      </c>
      <c r="WZU174" s="132">
        <f t="shared" si="262"/>
        <v>0</v>
      </c>
      <c r="WZV174" s="132">
        <f t="shared" si="262"/>
        <v>0</v>
      </c>
      <c r="WZW174" s="132">
        <f t="shared" si="262"/>
        <v>0</v>
      </c>
      <c r="WZX174" s="132">
        <f t="shared" si="262"/>
        <v>0</v>
      </c>
      <c r="WZY174" s="132">
        <f t="shared" si="262"/>
        <v>0</v>
      </c>
      <c r="WZZ174" s="132">
        <f t="shared" si="262"/>
        <v>0</v>
      </c>
      <c r="XAA174" s="132">
        <f t="shared" si="262"/>
        <v>0</v>
      </c>
      <c r="XAB174" s="132">
        <f t="shared" si="262"/>
        <v>0</v>
      </c>
      <c r="XAC174" s="132">
        <f t="shared" si="262"/>
        <v>0</v>
      </c>
      <c r="XAD174" s="132">
        <f t="shared" si="262"/>
        <v>0</v>
      </c>
      <c r="XAE174" s="132">
        <f t="shared" si="262"/>
        <v>0</v>
      </c>
      <c r="XAF174" s="132">
        <f t="shared" si="262"/>
        <v>0</v>
      </c>
      <c r="XAG174" s="132">
        <f t="shared" si="262"/>
        <v>0</v>
      </c>
      <c r="XAH174" s="132">
        <f t="shared" si="262"/>
        <v>0</v>
      </c>
      <c r="XAI174" s="132">
        <f t="shared" si="262"/>
        <v>0</v>
      </c>
      <c r="XAJ174" s="132">
        <f t="shared" si="262"/>
        <v>0</v>
      </c>
      <c r="XAK174" s="132">
        <f t="shared" si="262"/>
        <v>0</v>
      </c>
      <c r="XAL174" s="132">
        <f t="shared" si="262"/>
        <v>0</v>
      </c>
      <c r="XAM174" s="132">
        <f t="shared" si="262"/>
        <v>0</v>
      </c>
      <c r="XAN174" s="132">
        <f t="shared" si="262"/>
        <v>0</v>
      </c>
      <c r="XAO174" s="132">
        <f t="shared" si="262"/>
        <v>0</v>
      </c>
      <c r="XAP174" s="132">
        <f t="shared" si="262"/>
        <v>0</v>
      </c>
      <c r="XAQ174" s="132">
        <f t="shared" si="262"/>
        <v>0</v>
      </c>
      <c r="XAR174" s="132">
        <f t="shared" si="262"/>
        <v>0</v>
      </c>
      <c r="XAS174" s="132">
        <f t="shared" si="262"/>
        <v>0</v>
      </c>
      <c r="XAT174" s="132">
        <f t="shared" si="262"/>
        <v>0</v>
      </c>
      <c r="XAU174" s="132">
        <f t="shared" si="262"/>
        <v>0</v>
      </c>
      <c r="XAV174" s="132">
        <f t="shared" si="262"/>
        <v>0</v>
      </c>
      <c r="XAW174" s="132">
        <f t="shared" si="262"/>
        <v>0</v>
      </c>
      <c r="XAX174" s="132">
        <f t="shared" si="262"/>
        <v>0</v>
      </c>
      <c r="XAY174" s="132">
        <f t="shared" si="262"/>
        <v>0</v>
      </c>
      <c r="XAZ174" s="132">
        <f t="shared" si="262"/>
        <v>0</v>
      </c>
      <c r="XBA174" s="132">
        <f t="shared" si="262"/>
        <v>0</v>
      </c>
      <c r="XBB174" s="132">
        <f t="shared" si="262"/>
        <v>0</v>
      </c>
      <c r="XBC174" s="132">
        <f t="shared" si="262"/>
        <v>0</v>
      </c>
      <c r="XBD174" s="132">
        <f t="shared" si="262"/>
        <v>0</v>
      </c>
      <c r="XBE174" s="132">
        <f t="shared" si="262"/>
        <v>0</v>
      </c>
      <c r="XBF174" s="132">
        <f t="shared" ref="XBF174:XDQ174" si="263">SUBTOTAL(9,XBF64:XBF65)</f>
        <v>0</v>
      </c>
      <c r="XBG174" s="132">
        <f t="shared" si="263"/>
        <v>0</v>
      </c>
      <c r="XBH174" s="132">
        <f t="shared" si="263"/>
        <v>0</v>
      </c>
      <c r="XBI174" s="132">
        <f t="shared" si="263"/>
        <v>0</v>
      </c>
      <c r="XBJ174" s="132">
        <f t="shared" si="263"/>
        <v>0</v>
      </c>
      <c r="XBK174" s="132">
        <f t="shared" si="263"/>
        <v>0</v>
      </c>
      <c r="XBL174" s="132">
        <f t="shared" si="263"/>
        <v>0</v>
      </c>
      <c r="XBM174" s="132">
        <f t="shared" si="263"/>
        <v>0</v>
      </c>
      <c r="XBN174" s="132">
        <f t="shared" si="263"/>
        <v>0</v>
      </c>
      <c r="XBO174" s="132">
        <f t="shared" si="263"/>
        <v>0</v>
      </c>
      <c r="XBP174" s="132">
        <f t="shared" si="263"/>
        <v>0</v>
      </c>
      <c r="XBQ174" s="132">
        <f t="shared" si="263"/>
        <v>0</v>
      </c>
      <c r="XBR174" s="132">
        <f t="shared" si="263"/>
        <v>0</v>
      </c>
      <c r="XBS174" s="132">
        <f t="shared" si="263"/>
        <v>0</v>
      </c>
      <c r="XBT174" s="132">
        <f t="shared" si="263"/>
        <v>0</v>
      </c>
      <c r="XBU174" s="132">
        <f t="shared" si="263"/>
        <v>0</v>
      </c>
      <c r="XBV174" s="132">
        <f t="shared" si="263"/>
        <v>0</v>
      </c>
      <c r="XBW174" s="132">
        <f t="shared" si="263"/>
        <v>0</v>
      </c>
      <c r="XBX174" s="132">
        <f t="shared" si="263"/>
        <v>0</v>
      </c>
      <c r="XBY174" s="132">
        <f t="shared" si="263"/>
        <v>0</v>
      </c>
      <c r="XBZ174" s="132">
        <f t="shared" si="263"/>
        <v>0</v>
      </c>
      <c r="XCA174" s="132">
        <f t="shared" si="263"/>
        <v>0</v>
      </c>
      <c r="XCB174" s="132">
        <f t="shared" si="263"/>
        <v>0</v>
      </c>
      <c r="XCC174" s="132">
        <f t="shared" si="263"/>
        <v>0</v>
      </c>
      <c r="XCD174" s="132">
        <f t="shared" si="263"/>
        <v>0</v>
      </c>
      <c r="XCE174" s="132">
        <f t="shared" si="263"/>
        <v>0</v>
      </c>
      <c r="XCF174" s="132">
        <f t="shared" si="263"/>
        <v>0</v>
      </c>
      <c r="XCG174" s="132">
        <f t="shared" si="263"/>
        <v>0</v>
      </c>
      <c r="XCH174" s="132">
        <f t="shared" si="263"/>
        <v>0</v>
      </c>
      <c r="XCI174" s="132">
        <f t="shared" si="263"/>
        <v>0</v>
      </c>
      <c r="XCJ174" s="132">
        <f t="shared" si="263"/>
        <v>0</v>
      </c>
      <c r="XCK174" s="132">
        <f t="shared" si="263"/>
        <v>0</v>
      </c>
      <c r="XCL174" s="132">
        <f t="shared" si="263"/>
        <v>0</v>
      </c>
      <c r="XCM174" s="132">
        <f t="shared" si="263"/>
        <v>0</v>
      </c>
      <c r="XCN174" s="132">
        <f t="shared" si="263"/>
        <v>0</v>
      </c>
      <c r="XCO174" s="132">
        <f t="shared" si="263"/>
        <v>0</v>
      </c>
      <c r="XCP174" s="132">
        <f t="shared" si="263"/>
        <v>0</v>
      </c>
      <c r="XCQ174" s="132">
        <f t="shared" si="263"/>
        <v>0</v>
      </c>
      <c r="XCR174" s="132">
        <f t="shared" si="263"/>
        <v>0</v>
      </c>
      <c r="XCS174" s="132">
        <f t="shared" si="263"/>
        <v>0</v>
      </c>
      <c r="XCT174" s="132">
        <f t="shared" si="263"/>
        <v>0</v>
      </c>
      <c r="XCU174" s="132">
        <f t="shared" si="263"/>
        <v>0</v>
      </c>
      <c r="XCV174" s="132">
        <f t="shared" si="263"/>
        <v>0</v>
      </c>
      <c r="XCW174" s="132">
        <f t="shared" si="263"/>
        <v>0</v>
      </c>
      <c r="XCX174" s="132">
        <f t="shared" si="263"/>
        <v>0</v>
      </c>
      <c r="XCY174" s="132">
        <f t="shared" si="263"/>
        <v>0</v>
      </c>
      <c r="XCZ174" s="132">
        <f t="shared" si="263"/>
        <v>0</v>
      </c>
      <c r="XDA174" s="132">
        <f t="shared" si="263"/>
        <v>0</v>
      </c>
      <c r="XDB174" s="132">
        <f t="shared" si="263"/>
        <v>0</v>
      </c>
      <c r="XDC174" s="132">
        <f t="shared" si="263"/>
        <v>0</v>
      </c>
      <c r="XDD174" s="132">
        <f t="shared" si="263"/>
        <v>0</v>
      </c>
      <c r="XDE174" s="132">
        <f t="shared" si="263"/>
        <v>0</v>
      </c>
      <c r="XDF174" s="132">
        <f t="shared" si="263"/>
        <v>0</v>
      </c>
      <c r="XDG174" s="132">
        <f t="shared" si="263"/>
        <v>0</v>
      </c>
      <c r="XDH174" s="132">
        <f t="shared" si="263"/>
        <v>0</v>
      </c>
      <c r="XDI174" s="132">
        <f t="shared" si="263"/>
        <v>0</v>
      </c>
      <c r="XDJ174" s="132">
        <f t="shared" si="263"/>
        <v>0</v>
      </c>
      <c r="XDK174" s="132">
        <f t="shared" si="263"/>
        <v>0</v>
      </c>
      <c r="XDL174" s="132">
        <f t="shared" si="263"/>
        <v>0</v>
      </c>
      <c r="XDM174" s="132">
        <f t="shared" si="263"/>
        <v>0</v>
      </c>
      <c r="XDN174" s="132">
        <f t="shared" si="263"/>
        <v>0</v>
      </c>
      <c r="XDO174" s="132">
        <f t="shared" si="263"/>
        <v>0</v>
      </c>
      <c r="XDP174" s="132">
        <f t="shared" si="263"/>
        <v>0</v>
      </c>
      <c r="XDQ174" s="132">
        <f t="shared" si="263"/>
        <v>0</v>
      </c>
      <c r="XDR174" s="132">
        <f t="shared" ref="XDR174:XEX174" si="264">SUBTOTAL(9,XDR64:XDR65)</f>
        <v>0</v>
      </c>
      <c r="XDS174" s="132">
        <f t="shared" si="264"/>
        <v>0</v>
      </c>
      <c r="XDT174" s="132">
        <f t="shared" si="264"/>
        <v>0</v>
      </c>
      <c r="XDU174" s="132">
        <f t="shared" si="264"/>
        <v>0</v>
      </c>
      <c r="XDV174" s="132">
        <f t="shared" si="264"/>
        <v>0</v>
      </c>
      <c r="XDW174" s="132">
        <f t="shared" si="264"/>
        <v>0</v>
      </c>
      <c r="XDX174" s="132">
        <f t="shared" si="264"/>
        <v>0</v>
      </c>
      <c r="XDY174" s="132">
        <f t="shared" si="264"/>
        <v>0</v>
      </c>
      <c r="XDZ174" s="132">
        <f t="shared" si="264"/>
        <v>0</v>
      </c>
      <c r="XEA174" s="132">
        <f t="shared" si="264"/>
        <v>0</v>
      </c>
      <c r="XEB174" s="132">
        <f t="shared" si="264"/>
        <v>0</v>
      </c>
      <c r="XEC174" s="132">
        <f t="shared" si="264"/>
        <v>0</v>
      </c>
      <c r="XED174" s="132">
        <f t="shared" si="264"/>
        <v>0</v>
      </c>
      <c r="XEE174" s="132">
        <f t="shared" si="264"/>
        <v>0</v>
      </c>
      <c r="XEF174" s="132">
        <f t="shared" si="264"/>
        <v>0</v>
      </c>
      <c r="XEG174" s="132">
        <f t="shared" si="264"/>
        <v>0</v>
      </c>
      <c r="XEH174" s="132">
        <f t="shared" si="264"/>
        <v>0</v>
      </c>
      <c r="XEI174" s="132">
        <f t="shared" si="264"/>
        <v>0</v>
      </c>
      <c r="XEJ174" s="132">
        <f t="shared" si="264"/>
        <v>0</v>
      </c>
      <c r="XEK174" s="132">
        <f t="shared" si="264"/>
        <v>0</v>
      </c>
      <c r="XEL174" s="132">
        <f t="shared" si="264"/>
        <v>0</v>
      </c>
      <c r="XEM174" s="132">
        <f t="shared" si="264"/>
        <v>0</v>
      </c>
      <c r="XEN174" s="132">
        <f t="shared" si="264"/>
        <v>0</v>
      </c>
      <c r="XEO174" s="132">
        <f t="shared" si="264"/>
        <v>0</v>
      </c>
      <c r="XEP174" s="132">
        <f t="shared" si="264"/>
        <v>0</v>
      </c>
      <c r="XEQ174" s="132">
        <f t="shared" si="264"/>
        <v>0</v>
      </c>
      <c r="XER174" s="132">
        <f t="shared" si="264"/>
        <v>0</v>
      </c>
      <c r="XES174" s="132">
        <f t="shared" si="264"/>
        <v>0</v>
      </c>
      <c r="XET174" s="132">
        <f t="shared" si="264"/>
        <v>0</v>
      </c>
      <c r="XEU174" s="132">
        <f t="shared" si="264"/>
        <v>0</v>
      </c>
      <c r="XEV174" s="132">
        <f t="shared" si="264"/>
        <v>0</v>
      </c>
      <c r="XEW174" s="132">
        <f t="shared" si="264"/>
        <v>0</v>
      </c>
      <c r="XEX174" s="132">
        <f t="shared" si="264"/>
        <v>0</v>
      </c>
      <c r="XEY174" s="132">
        <f>SUBTOTAL(9,XEY64:XFD65)</f>
        <v>0</v>
      </c>
    </row>
    <row r="175" spans="1:16379" ht="23.25" hidden="1" x14ac:dyDescent="0.25">
      <c r="M175" s="93"/>
      <c r="N175" s="94"/>
      <c r="P175" s="94"/>
      <c r="Q175" s="94"/>
      <c r="Y175" s="128"/>
      <c r="Z175" s="128"/>
      <c r="AA175" s="128"/>
      <c r="AD175" s="132"/>
      <c r="AE175" s="132"/>
      <c r="AF175" s="132"/>
      <c r="AG175" s="132"/>
      <c r="AH175" s="132"/>
      <c r="AI175" s="132"/>
      <c r="AJ175" s="132"/>
      <c r="AK175" s="132"/>
      <c r="AL175" s="132"/>
    </row>
    <row r="176" spans="1:16379" ht="23.25" hidden="1" x14ac:dyDescent="0.25">
      <c r="M176" s="94"/>
      <c r="N176" s="94"/>
      <c r="P176" s="94"/>
      <c r="Q176" s="94"/>
      <c r="Y176" s="128"/>
      <c r="Z176" s="128"/>
      <c r="AA176" s="128"/>
      <c r="AD176" s="132"/>
      <c r="AE176" s="132"/>
      <c r="AF176" s="132"/>
      <c r="AG176" s="132"/>
      <c r="AH176" s="132"/>
      <c r="AI176" s="132"/>
      <c r="AJ176" s="132"/>
      <c r="AK176" s="132"/>
      <c r="AL176" s="132"/>
    </row>
    <row r="177" spans="1:16379" ht="35.25" customHeight="1" x14ac:dyDescent="0.25">
      <c r="A177" s="105"/>
      <c r="B177" s="105"/>
      <c r="C177" s="105"/>
      <c r="G177" s="105"/>
      <c r="N177" s="105"/>
      <c r="Y177" s="130"/>
      <c r="Z177" s="130"/>
      <c r="AA177" s="130"/>
      <c r="AB177" s="130"/>
      <c r="AC177" s="132"/>
      <c r="AD177" s="132"/>
      <c r="AE177" s="132"/>
      <c r="AF177" s="132"/>
      <c r="AG177" s="132"/>
      <c r="AH177" s="132"/>
      <c r="AI177" s="132"/>
      <c r="AJ177" s="132"/>
      <c r="AK177" s="132"/>
      <c r="AL177" s="132"/>
      <c r="AM177" s="132"/>
      <c r="AN177" s="132"/>
      <c r="AO177" s="132"/>
      <c r="AP177" s="132"/>
      <c r="AQ177" s="132"/>
      <c r="AR177" s="132"/>
      <c r="AS177" s="132"/>
      <c r="AT177" s="132"/>
      <c r="AU177" s="132"/>
      <c r="AV177" s="132"/>
      <c r="AW177" s="132"/>
      <c r="AX177" s="132"/>
      <c r="AY177" s="132"/>
      <c r="AZ177" s="132"/>
      <c r="BA177" s="132"/>
      <c r="BB177" s="132"/>
      <c r="BC177" s="132"/>
      <c r="BD177" s="132"/>
      <c r="BE177" s="132"/>
      <c r="BF177" s="132"/>
      <c r="BG177" s="132"/>
      <c r="BH177" s="132"/>
      <c r="BI177" s="132"/>
      <c r="BJ177" s="132"/>
      <c r="BK177" s="132"/>
      <c r="BL177" s="132"/>
      <c r="BM177" s="132"/>
      <c r="BN177" s="132"/>
      <c r="BO177" s="132"/>
      <c r="BP177" s="132"/>
      <c r="BQ177" s="132"/>
      <c r="BR177" s="132"/>
      <c r="BS177" s="132"/>
      <c r="BT177" s="132"/>
      <c r="BU177" s="132"/>
      <c r="BV177" s="132"/>
      <c r="BW177" s="132"/>
      <c r="BX177" s="132"/>
      <c r="BY177" s="132"/>
      <c r="BZ177" s="132"/>
      <c r="CA177" s="132"/>
      <c r="CB177" s="132"/>
      <c r="CC177" s="132"/>
      <c r="CD177" s="132"/>
      <c r="CE177" s="132"/>
      <c r="CF177" s="132"/>
      <c r="CG177" s="132"/>
      <c r="CH177" s="132"/>
      <c r="CI177" s="132"/>
      <c r="CJ177" s="132"/>
      <c r="CK177" s="132"/>
      <c r="CL177" s="132"/>
      <c r="CM177" s="132"/>
      <c r="CN177" s="132"/>
      <c r="CO177" s="132"/>
      <c r="CP177" s="132"/>
      <c r="CQ177" s="132"/>
      <c r="CR177" s="132"/>
      <c r="CS177" s="132"/>
      <c r="CT177" s="132"/>
      <c r="CU177" s="132"/>
      <c r="CV177" s="132"/>
      <c r="CW177" s="132"/>
      <c r="CX177" s="132"/>
      <c r="CY177" s="132"/>
      <c r="CZ177" s="132"/>
      <c r="DA177" s="132"/>
      <c r="DB177" s="132"/>
      <c r="DC177" s="132"/>
      <c r="DD177" s="132"/>
      <c r="DE177" s="132"/>
      <c r="DF177" s="132"/>
      <c r="DG177" s="132"/>
      <c r="DH177" s="132"/>
      <c r="DI177" s="132"/>
      <c r="DJ177" s="132"/>
      <c r="DK177" s="132"/>
      <c r="DL177" s="132"/>
      <c r="DM177" s="132"/>
      <c r="DN177" s="132"/>
      <c r="DO177" s="132"/>
      <c r="DP177" s="132"/>
      <c r="DQ177" s="132"/>
      <c r="DR177" s="132"/>
      <c r="DS177" s="132"/>
      <c r="DT177" s="132"/>
      <c r="DU177" s="132"/>
      <c r="DV177" s="132"/>
      <c r="DW177" s="132"/>
      <c r="DX177" s="132"/>
      <c r="DY177" s="132"/>
      <c r="DZ177" s="132"/>
      <c r="EA177" s="132"/>
      <c r="EB177" s="132"/>
      <c r="EC177" s="132"/>
      <c r="ED177" s="132"/>
      <c r="EE177" s="132"/>
      <c r="EF177" s="132"/>
      <c r="EG177" s="132"/>
      <c r="EH177" s="132"/>
      <c r="EI177" s="132"/>
      <c r="EJ177" s="132"/>
      <c r="EK177" s="132"/>
      <c r="EL177" s="132"/>
      <c r="EM177" s="132"/>
      <c r="EN177" s="132"/>
      <c r="EO177" s="132"/>
      <c r="EP177" s="132"/>
      <c r="EQ177" s="132"/>
      <c r="ER177" s="132"/>
      <c r="ES177" s="132"/>
      <c r="ET177" s="132"/>
      <c r="EU177" s="132"/>
      <c r="EV177" s="132"/>
      <c r="EW177" s="132"/>
      <c r="EX177" s="132"/>
      <c r="EY177" s="132"/>
      <c r="EZ177" s="132"/>
      <c r="FA177" s="132"/>
      <c r="FB177" s="132"/>
      <c r="FC177" s="132"/>
      <c r="FD177" s="132"/>
      <c r="FE177" s="132"/>
      <c r="FF177" s="132"/>
      <c r="FG177" s="132"/>
      <c r="FH177" s="132"/>
      <c r="FI177" s="132"/>
      <c r="FJ177" s="132"/>
      <c r="FK177" s="132"/>
      <c r="FL177" s="132"/>
      <c r="FM177" s="132"/>
      <c r="FN177" s="132"/>
      <c r="FO177" s="132"/>
      <c r="FP177" s="132"/>
      <c r="FQ177" s="132"/>
      <c r="FR177" s="132"/>
      <c r="FS177" s="132"/>
      <c r="FT177" s="132"/>
      <c r="FU177" s="132"/>
      <c r="FV177" s="132"/>
      <c r="FW177" s="132"/>
      <c r="FX177" s="132"/>
      <c r="FY177" s="132"/>
      <c r="FZ177" s="132"/>
      <c r="GA177" s="132"/>
      <c r="GB177" s="132"/>
      <c r="GC177" s="132"/>
      <c r="GD177" s="132"/>
      <c r="GE177" s="132"/>
      <c r="GF177" s="132"/>
      <c r="GG177" s="132"/>
      <c r="GH177" s="132"/>
      <c r="GI177" s="132"/>
      <c r="GJ177" s="132"/>
      <c r="GK177" s="132"/>
      <c r="GL177" s="132"/>
      <c r="GM177" s="132"/>
      <c r="GN177" s="132"/>
      <c r="GO177" s="132"/>
      <c r="GP177" s="132"/>
      <c r="GQ177" s="132"/>
      <c r="GR177" s="132"/>
      <c r="GS177" s="132"/>
      <c r="GT177" s="132"/>
      <c r="GU177" s="132"/>
      <c r="GV177" s="132"/>
      <c r="GW177" s="132"/>
      <c r="GX177" s="132"/>
      <c r="GY177" s="132"/>
      <c r="GZ177" s="132"/>
      <c r="HA177" s="132"/>
      <c r="HB177" s="132"/>
      <c r="HC177" s="132"/>
      <c r="HD177" s="132"/>
      <c r="HE177" s="132"/>
      <c r="HF177" s="132"/>
      <c r="HG177" s="132"/>
      <c r="HH177" s="132"/>
      <c r="HI177" s="132"/>
      <c r="HJ177" s="132"/>
      <c r="HK177" s="132"/>
      <c r="HL177" s="132"/>
      <c r="HM177" s="132"/>
      <c r="HN177" s="132"/>
      <c r="HO177" s="132"/>
      <c r="HP177" s="132"/>
      <c r="HQ177" s="132"/>
      <c r="HR177" s="132"/>
      <c r="HS177" s="132"/>
      <c r="HT177" s="132"/>
      <c r="HU177" s="132"/>
      <c r="HV177" s="132"/>
      <c r="HW177" s="132"/>
      <c r="HX177" s="132"/>
      <c r="HY177" s="132"/>
      <c r="HZ177" s="132"/>
      <c r="IA177" s="132"/>
      <c r="IB177" s="132"/>
      <c r="IC177" s="132"/>
      <c r="ID177" s="132"/>
      <c r="IE177" s="132"/>
      <c r="IF177" s="132"/>
      <c r="IG177" s="132"/>
      <c r="IH177" s="132"/>
      <c r="II177" s="132"/>
      <c r="IJ177" s="132"/>
      <c r="IK177" s="132"/>
      <c r="IL177" s="132"/>
      <c r="IM177" s="132"/>
      <c r="IN177" s="132"/>
      <c r="IO177" s="132"/>
      <c r="IP177" s="132"/>
      <c r="IQ177" s="132"/>
      <c r="IR177" s="132"/>
      <c r="IS177" s="132"/>
      <c r="IT177" s="132"/>
      <c r="IU177" s="132"/>
      <c r="IV177" s="132"/>
      <c r="IW177" s="132"/>
      <c r="IX177" s="132"/>
      <c r="IY177" s="132"/>
      <c r="IZ177" s="132"/>
      <c r="JA177" s="132"/>
      <c r="JB177" s="132"/>
      <c r="JC177" s="132"/>
      <c r="JD177" s="132"/>
      <c r="JE177" s="132"/>
      <c r="JF177" s="132"/>
      <c r="JG177" s="132"/>
      <c r="JH177" s="132"/>
      <c r="JI177" s="132"/>
      <c r="JJ177" s="132"/>
      <c r="JK177" s="132"/>
      <c r="JL177" s="132"/>
      <c r="JM177" s="132"/>
      <c r="JN177" s="132"/>
      <c r="JO177" s="132"/>
      <c r="JP177" s="132"/>
      <c r="JQ177" s="132"/>
      <c r="JR177" s="132"/>
      <c r="JS177" s="132"/>
      <c r="JT177" s="132"/>
      <c r="JU177" s="132"/>
      <c r="JV177" s="132"/>
      <c r="JW177" s="132"/>
      <c r="JX177" s="132"/>
      <c r="JY177" s="132"/>
      <c r="JZ177" s="132"/>
      <c r="KA177" s="132"/>
      <c r="KB177" s="132"/>
      <c r="KC177" s="132"/>
      <c r="KD177" s="132"/>
      <c r="KE177" s="132"/>
      <c r="KF177" s="132"/>
      <c r="KG177" s="132"/>
      <c r="KH177" s="132"/>
      <c r="KI177" s="132"/>
      <c r="KJ177" s="132"/>
      <c r="KK177" s="132"/>
      <c r="KL177" s="132"/>
      <c r="KM177" s="132"/>
      <c r="KN177" s="132"/>
      <c r="KO177" s="132"/>
      <c r="KP177" s="132"/>
      <c r="KQ177" s="132"/>
      <c r="KR177" s="132"/>
      <c r="KS177" s="132"/>
      <c r="KT177" s="132"/>
      <c r="KU177" s="132"/>
      <c r="KV177" s="132"/>
      <c r="KW177" s="132"/>
      <c r="KX177" s="132"/>
      <c r="KY177" s="132"/>
      <c r="KZ177" s="132"/>
      <c r="LA177" s="132"/>
      <c r="LB177" s="132"/>
      <c r="LC177" s="132"/>
      <c r="LD177" s="132"/>
      <c r="LE177" s="132"/>
      <c r="LF177" s="132"/>
      <c r="LG177" s="132"/>
      <c r="LH177" s="132"/>
      <c r="LI177" s="132"/>
      <c r="LJ177" s="132"/>
      <c r="LK177" s="132"/>
      <c r="LL177" s="132"/>
      <c r="LM177" s="132"/>
      <c r="LN177" s="132"/>
      <c r="LO177" s="132"/>
      <c r="LP177" s="132"/>
      <c r="LQ177" s="132"/>
      <c r="LR177" s="132"/>
      <c r="LS177" s="132"/>
      <c r="LT177" s="132"/>
      <c r="LU177" s="132"/>
      <c r="LV177" s="132"/>
      <c r="LW177" s="132"/>
      <c r="LX177" s="132"/>
      <c r="LY177" s="132"/>
      <c r="LZ177" s="132"/>
      <c r="MA177" s="132"/>
      <c r="MB177" s="132"/>
      <c r="MC177" s="132"/>
      <c r="MD177" s="132"/>
      <c r="ME177" s="132"/>
      <c r="MF177" s="132"/>
      <c r="MG177" s="132"/>
      <c r="MH177" s="132"/>
      <c r="MI177" s="132"/>
      <c r="MJ177" s="132"/>
      <c r="MK177" s="132"/>
      <c r="ML177" s="132"/>
      <c r="MM177" s="132"/>
      <c r="MN177" s="132"/>
      <c r="MO177" s="132"/>
      <c r="MP177" s="132"/>
      <c r="MQ177" s="132"/>
      <c r="MR177" s="132"/>
      <c r="MS177" s="132"/>
      <c r="MT177" s="132"/>
      <c r="MU177" s="132"/>
      <c r="MV177" s="132"/>
      <c r="MW177" s="132"/>
      <c r="MX177" s="132"/>
      <c r="MY177" s="132"/>
      <c r="MZ177" s="132"/>
      <c r="NA177" s="132"/>
      <c r="NB177" s="132"/>
      <c r="NC177" s="132"/>
      <c r="ND177" s="132"/>
      <c r="NE177" s="132"/>
      <c r="NF177" s="132"/>
      <c r="NG177" s="132"/>
      <c r="NH177" s="132"/>
      <c r="NI177" s="132"/>
      <c r="NJ177" s="132"/>
      <c r="NK177" s="132"/>
      <c r="NL177" s="132"/>
      <c r="NM177" s="132"/>
      <c r="NN177" s="132"/>
      <c r="NO177" s="132"/>
      <c r="NP177" s="132"/>
      <c r="NQ177" s="132"/>
      <c r="NR177" s="132"/>
      <c r="NS177" s="132"/>
      <c r="NT177" s="132"/>
      <c r="NU177" s="132"/>
      <c r="NV177" s="132"/>
      <c r="NW177" s="132"/>
      <c r="NX177" s="132"/>
      <c r="NY177" s="132"/>
      <c r="NZ177" s="132"/>
      <c r="OA177" s="132"/>
      <c r="OB177" s="132"/>
      <c r="OC177" s="132"/>
      <c r="OD177" s="132"/>
      <c r="OE177" s="132"/>
      <c r="OF177" s="132"/>
      <c r="OG177" s="132"/>
      <c r="OH177" s="132"/>
      <c r="OI177" s="132"/>
      <c r="OJ177" s="132"/>
      <c r="OK177" s="132"/>
      <c r="OL177" s="132"/>
      <c r="OM177" s="132"/>
      <c r="ON177" s="132"/>
      <c r="OO177" s="132"/>
      <c r="OP177" s="132"/>
      <c r="OQ177" s="132"/>
      <c r="OR177" s="132"/>
      <c r="OS177" s="132"/>
      <c r="OT177" s="132"/>
      <c r="OU177" s="132"/>
      <c r="OV177" s="132"/>
      <c r="OW177" s="132"/>
      <c r="OX177" s="132"/>
      <c r="OY177" s="132"/>
      <c r="OZ177" s="132"/>
      <c r="PA177" s="132"/>
      <c r="PB177" s="132"/>
      <c r="PC177" s="132"/>
      <c r="PD177" s="132"/>
      <c r="PE177" s="132"/>
      <c r="PF177" s="132"/>
      <c r="PG177" s="132"/>
      <c r="PH177" s="132"/>
      <c r="PI177" s="132"/>
      <c r="PJ177" s="132"/>
      <c r="PK177" s="132"/>
      <c r="PL177" s="132"/>
      <c r="PM177" s="132"/>
      <c r="PN177" s="132"/>
      <c r="PO177" s="132"/>
      <c r="PP177" s="132"/>
      <c r="PQ177" s="132"/>
      <c r="PR177" s="132"/>
      <c r="PS177" s="132"/>
      <c r="PT177" s="132"/>
      <c r="PU177" s="132"/>
      <c r="PV177" s="132"/>
      <c r="PW177" s="132"/>
      <c r="PX177" s="132"/>
      <c r="PY177" s="132"/>
      <c r="PZ177" s="132"/>
      <c r="QA177" s="132"/>
      <c r="QB177" s="132"/>
      <c r="QC177" s="132"/>
      <c r="QD177" s="132"/>
      <c r="QE177" s="132"/>
      <c r="QF177" s="132"/>
      <c r="QG177" s="132"/>
      <c r="QH177" s="132"/>
      <c r="QI177" s="132"/>
      <c r="QJ177" s="132"/>
      <c r="QK177" s="132"/>
      <c r="QL177" s="132"/>
      <c r="QM177" s="132"/>
      <c r="QN177" s="132"/>
      <c r="QO177" s="132"/>
      <c r="QP177" s="132"/>
      <c r="QQ177" s="132"/>
      <c r="QR177" s="132"/>
      <c r="QS177" s="132"/>
      <c r="QT177" s="132"/>
      <c r="QU177" s="132"/>
      <c r="QV177" s="132"/>
      <c r="QW177" s="132"/>
      <c r="QX177" s="132"/>
      <c r="QY177" s="132"/>
      <c r="QZ177" s="132"/>
      <c r="RA177" s="132"/>
      <c r="RB177" s="132"/>
      <c r="RC177" s="132"/>
      <c r="RD177" s="132"/>
      <c r="RE177" s="132"/>
      <c r="RF177" s="132"/>
      <c r="RG177" s="132"/>
      <c r="RH177" s="132"/>
      <c r="RI177" s="132"/>
      <c r="RJ177" s="132"/>
      <c r="RK177" s="132"/>
      <c r="RL177" s="132"/>
      <c r="RM177" s="132"/>
      <c r="RN177" s="132"/>
      <c r="RO177" s="132"/>
      <c r="RP177" s="132"/>
      <c r="RQ177" s="132"/>
      <c r="RR177" s="132"/>
      <c r="RS177" s="132"/>
      <c r="RT177" s="132"/>
      <c r="RU177" s="132"/>
      <c r="RV177" s="132"/>
      <c r="RW177" s="132"/>
      <c r="RX177" s="132"/>
      <c r="RY177" s="132"/>
      <c r="RZ177" s="132"/>
      <c r="SA177" s="132"/>
      <c r="SB177" s="132"/>
      <c r="SC177" s="132"/>
      <c r="SD177" s="132"/>
      <c r="SE177" s="132"/>
      <c r="SF177" s="132"/>
      <c r="SG177" s="132"/>
      <c r="SH177" s="132"/>
      <c r="SI177" s="132"/>
      <c r="SJ177" s="132"/>
      <c r="SK177" s="132"/>
      <c r="SL177" s="132"/>
      <c r="SM177" s="132"/>
      <c r="SN177" s="132"/>
      <c r="SO177" s="132"/>
      <c r="SP177" s="132"/>
      <c r="SQ177" s="132"/>
      <c r="SR177" s="132"/>
      <c r="SS177" s="132"/>
      <c r="ST177" s="132"/>
      <c r="SU177" s="132"/>
      <c r="SV177" s="132"/>
      <c r="SW177" s="132"/>
      <c r="SX177" s="132"/>
      <c r="SY177" s="132"/>
      <c r="SZ177" s="132"/>
      <c r="TA177" s="132"/>
      <c r="TB177" s="132"/>
      <c r="TC177" s="132"/>
      <c r="TD177" s="132"/>
      <c r="TE177" s="132"/>
      <c r="TF177" s="132"/>
      <c r="TG177" s="132"/>
      <c r="TH177" s="132"/>
      <c r="TI177" s="132"/>
      <c r="TJ177" s="132"/>
      <c r="TK177" s="132"/>
      <c r="TL177" s="132"/>
      <c r="TM177" s="132"/>
      <c r="TN177" s="132"/>
      <c r="TO177" s="132"/>
      <c r="TP177" s="132"/>
      <c r="TQ177" s="132"/>
      <c r="TR177" s="132"/>
      <c r="TS177" s="132"/>
      <c r="TT177" s="132"/>
      <c r="TU177" s="132"/>
      <c r="TV177" s="132"/>
      <c r="TW177" s="132"/>
      <c r="TX177" s="132"/>
      <c r="TY177" s="132"/>
      <c r="TZ177" s="132"/>
      <c r="UA177" s="132"/>
      <c r="UB177" s="132"/>
      <c r="UC177" s="132"/>
      <c r="UD177" s="132"/>
      <c r="UE177" s="132"/>
      <c r="UF177" s="132"/>
      <c r="UG177" s="132"/>
      <c r="UH177" s="132"/>
      <c r="UI177" s="132"/>
      <c r="UJ177" s="132"/>
      <c r="UK177" s="132"/>
      <c r="UL177" s="132"/>
      <c r="UM177" s="132"/>
      <c r="UN177" s="132"/>
      <c r="UO177" s="132"/>
      <c r="UP177" s="132"/>
      <c r="UQ177" s="132"/>
      <c r="UR177" s="132"/>
      <c r="US177" s="132"/>
      <c r="UT177" s="132"/>
      <c r="UU177" s="132"/>
      <c r="UV177" s="132"/>
      <c r="UW177" s="132"/>
      <c r="UX177" s="132"/>
      <c r="UY177" s="132"/>
      <c r="UZ177" s="132"/>
      <c r="VA177" s="132"/>
      <c r="VB177" s="132"/>
      <c r="VC177" s="132"/>
      <c r="VD177" s="132"/>
      <c r="VE177" s="132"/>
      <c r="VF177" s="132"/>
      <c r="VG177" s="132"/>
      <c r="VH177" s="132"/>
      <c r="VI177" s="132"/>
      <c r="VJ177" s="132"/>
      <c r="VK177" s="132"/>
      <c r="VL177" s="132"/>
      <c r="VM177" s="132"/>
      <c r="VN177" s="132"/>
      <c r="VO177" s="132"/>
      <c r="VP177" s="132"/>
      <c r="VQ177" s="132"/>
      <c r="VR177" s="132"/>
      <c r="VS177" s="132"/>
      <c r="VT177" s="132"/>
      <c r="VU177" s="132"/>
      <c r="VV177" s="132"/>
      <c r="VW177" s="132"/>
      <c r="VX177" s="132"/>
      <c r="VY177" s="132"/>
      <c r="VZ177" s="132"/>
      <c r="WA177" s="132"/>
      <c r="WB177" s="132"/>
      <c r="WC177" s="132"/>
      <c r="WD177" s="132"/>
      <c r="WE177" s="132"/>
      <c r="WF177" s="132"/>
      <c r="WG177" s="132"/>
      <c r="WH177" s="132"/>
      <c r="WI177" s="132"/>
      <c r="WJ177" s="132"/>
      <c r="WK177" s="132"/>
      <c r="WL177" s="132"/>
      <c r="WM177" s="132"/>
      <c r="WN177" s="132"/>
      <c r="WO177" s="132"/>
      <c r="WP177" s="132"/>
      <c r="WQ177" s="132"/>
      <c r="WR177" s="132"/>
      <c r="WS177" s="132"/>
      <c r="WT177" s="132"/>
      <c r="WU177" s="132"/>
      <c r="WV177" s="132"/>
      <c r="WW177" s="132"/>
      <c r="WX177" s="132"/>
      <c r="WY177" s="132"/>
      <c r="WZ177" s="132"/>
      <c r="XA177" s="132"/>
      <c r="XB177" s="132"/>
      <c r="XC177" s="132"/>
      <c r="XD177" s="132"/>
      <c r="XE177" s="132"/>
      <c r="XF177" s="132"/>
      <c r="XG177" s="132"/>
      <c r="XH177" s="132"/>
      <c r="XI177" s="132"/>
      <c r="XJ177" s="132"/>
      <c r="XK177" s="132"/>
      <c r="XL177" s="132"/>
      <c r="XM177" s="132"/>
      <c r="XN177" s="132"/>
      <c r="XO177" s="132"/>
      <c r="XP177" s="132"/>
      <c r="XQ177" s="132"/>
      <c r="XR177" s="132"/>
      <c r="XS177" s="132"/>
      <c r="XT177" s="132"/>
      <c r="XU177" s="132"/>
      <c r="XV177" s="132"/>
      <c r="XW177" s="132"/>
      <c r="XX177" s="132"/>
      <c r="XY177" s="132"/>
      <c r="XZ177" s="132"/>
      <c r="YA177" s="132"/>
      <c r="YB177" s="132"/>
      <c r="YC177" s="132"/>
      <c r="YD177" s="132"/>
      <c r="YE177" s="132"/>
      <c r="YF177" s="132"/>
      <c r="YG177" s="132"/>
      <c r="YH177" s="132"/>
      <c r="YI177" s="132"/>
      <c r="YJ177" s="132"/>
      <c r="YK177" s="132"/>
      <c r="YL177" s="132"/>
      <c r="YM177" s="132"/>
      <c r="YN177" s="132"/>
      <c r="YO177" s="132"/>
      <c r="YP177" s="132"/>
      <c r="YQ177" s="132"/>
      <c r="YR177" s="132"/>
      <c r="YS177" s="132"/>
      <c r="YT177" s="132"/>
      <c r="YU177" s="132"/>
      <c r="YV177" s="132"/>
      <c r="YW177" s="132"/>
      <c r="YX177" s="132"/>
      <c r="YY177" s="132"/>
      <c r="YZ177" s="132"/>
      <c r="ZA177" s="132"/>
      <c r="ZB177" s="132"/>
      <c r="ZC177" s="132"/>
      <c r="ZD177" s="132"/>
      <c r="ZE177" s="132"/>
      <c r="ZF177" s="132"/>
      <c r="ZG177" s="132"/>
      <c r="ZH177" s="132"/>
      <c r="ZI177" s="132"/>
      <c r="ZJ177" s="132"/>
      <c r="ZK177" s="132"/>
      <c r="ZL177" s="132"/>
      <c r="ZM177" s="132"/>
      <c r="ZN177" s="132"/>
      <c r="ZO177" s="132"/>
      <c r="ZP177" s="132"/>
      <c r="ZQ177" s="132"/>
      <c r="ZR177" s="132"/>
      <c r="ZS177" s="132"/>
      <c r="ZT177" s="132"/>
      <c r="ZU177" s="132"/>
      <c r="ZV177" s="132"/>
      <c r="ZW177" s="132"/>
      <c r="ZX177" s="132"/>
      <c r="ZY177" s="132"/>
      <c r="ZZ177" s="132"/>
      <c r="AAA177" s="132"/>
      <c r="AAB177" s="132"/>
      <c r="AAC177" s="132"/>
      <c r="AAD177" s="132"/>
      <c r="AAE177" s="132"/>
      <c r="AAF177" s="132"/>
      <c r="AAG177" s="132"/>
      <c r="AAH177" s="132"/>
      <c r="AAI177" s="132"/>
      <c r="AAJ177" s="132"/>
      <c r="AAK177" s="132"/>
      <c r="AAL177" s="132"/>
      <c r="AAM177" s="132"/>
      <c r="AAN177" s="132"/>
      <c r="AAO177" s="132"/>
      <c r="AAP177" s="132"/>
      <c r="AAQ177" s="132"/>
      <c r="AAR177" s="132"/>
      <c r="AAS177" s="132"/>
      <c r="AAT177" s="132"/>
      <c r="AAU177" s="132"/>
      <c r="AAV177" s="132"/>
      <c r="AAW177" s="132"/>
      <c r="AAX177" s="132"/>
      <c r="AAY177" s="132"/>
      <c r="AAZ177" s="132"/>
      <c r="ABA177" s="132"/>
      <c r="ABB177" s="132"/>
      <c r="ABC177" s="132"/>
      <c r="ABD177" s="132"/>
      <c r="ABE177" s="132"/>
      <c r="ABF177" s="132"/>
      <c r="ABG177" s="132"/>
      <c r="ABH177" s="132"/>
      <c r="ABI177" s="132"/>
      <c r="ABJ177" s="132"/>
      <c r="ABK177" s="132"/>
      <c r="ABL177" s="132"/>
      <c r="ABM177" s="132"/>
      <c r="ABN177" s="132"/>
      <c r="ABO177" s="132"/>
      <c r="ABP177" s="132"/>
      <c r="ABQ177" s="132"/>
      <c r="ABR177" s="132"/>
      <c r="ABS177" s="132"/>
      <c r="ABT177" s="132"/>
      <c r="ABU177" s="132"/>
      <c r="ABV177" s="132"/>
      <c r="ABW177" s="132"/>
      <c r="ABX177" s="132"/>
      <c r="ABY177" s="132"/>
      <c r="ABZ177" s="132"/>
      <c r="ACA177" s="132"/>
      <c r="ACB177" s="132"/>
      <c r="ACC177" s="132"/>
      <c r="ACD177" s="132"/>
      <c r="ACE177" s="132"/>
      <c r="ACF177" s="132"/>
      <c r="ACG177" s="132"/>
      <c r="ACH177" s="132"/>
      <c r="ACI177" s="132"/>
      <c r="ACJ177" s="132"/>
      <c r="ACK177" s="132"/>
      <c r="ACL177" s="132"/>
      <c r="ACM177" s="132"/>
      <c r="ACN177" s="132"/>
      <c r="ACO177" s="132"/>
      <c r="ACP177" s="132"/>
      <c r="ACQ177" s="132"/>
      <c r="ACR177" s="132"/>
      <c r="ACS177" s="132"/>
      <c r="ACT177" s="132"/>
      <c r="ACU177" s="132"/>
      <c r="ACV177" s="132"/>
      <c r="ACW177" s="132"/>
      <c r="ACX177" s="132"/>
      <c r="ACY177" s="132"/>
      <c r="ACZ177" s="132"/>
      <c r="ADA177" s="132"/>
      <c r="ADB177" s="132"/>
      <c r="ADC177" s="132"/>
      <c r="ADD177" s="132"/>
      <c r="ADE177" s="132"/>
      <c r="ADF177" s="132"/>
      <c r="ADG177" s="132"/>
      <c r="ADH177" s="132"/>
      <c r="ADI177" s="132"/>
      <c r="ADJ177" s="132"/>
      <c r="ADK177" s="132"/>
      <c r="ADL177" s="132"/>
      <c r="ADM177" s="132"/>
      <c r="ADN177" s="132"/>
      <c r="ADO177" s="132"/>
      <c r="ADP177" s="132"/>
      <c r="ADQ177" s="132"/>
      <c r="ADR177" s="132"/>
      <c r="ADS177" s="132"/>
      <c r="ADT177" s="132"/>
      <c r="ADU177" s="132"/>
      <c r="ADV177" s="132"/>
      <c r="ADW177" s="132"/>
      <c r="ADX177" s="132"/>
      <c r="ADY177" s="132"/>
      <c r="ADZ177" s="132"/>
      <c r="AEA177" s="132"/>
      <c r="AEB177" s="132"/>
      <c r="AEC177" s="132"/>
      <c r="AED177" s="132"/>
      <c r="AEE177" s="132"/>
      <c r="AEF177" s="132"/>
      <c r="AEG177" s="132"/>
      <c r="AEH177" s="132"/>
      <c r="AEI177" s="132"/>
      <c r="AEJ177" s="132"/>
      <c r="AEK177" s="132"/>
      <c r="AEL177" s="132"/>
      <c r="AEM177" s="132"/>
      <c r="AEN177" s="132"/>
      <c r="AEO177" s="132"/>
      <c r="AEP177" s="132"/>
      <c r="AEQ177" s="132"/>
      <c r="AER177" s="132"/>
      <c r="AES177" s="132"/>
      <c r="AET177" s="132"/>
      <c r="AEU177" s="132"/>
      <c r="AEV177" s="132"/>
      <c r="AEW177" s="132"/>
      <c r="AEX177" s="132"/>
      <c r="AEY177" s="132"/>
      <c r="AEZ177" s="132"/>
      <c r="AFA177" s="132"/>
      <c r="AFB177" s="132"/>
      <c r="AFC177" s="132"/>
      <c r="AFD177" s="132"/>
      <c r="AFE177" s="132"/>
      <c r="AFF177" s="132"/>
      <c r="AFG177" s="132"/>
      <c r="AFH177" s="132"/>
      <c r="AFI177" s="132"/>
      <c r="AFJ177" s="132"/>
      <c r="AFK177" s="132"/>
      <c r="AFL177" s="132"/>
      <c r="AFM177" s="132"/>
      <c r="AFN177" s="132"/>
      <c r="AFO177" s="132"/>
      <c r="AFP177" s="132"/>
      <c r="AFQ177" s="132"/>
      <c r="AFR177" s="132"/>
      <c r="AFS177" s="132"/>
      <c r="AFT177" s="132"/>
      <c r="AFU177" s="132"/>
      <c r="AFV177" s="132"/>
      <c r="AFW177" s="132"/>
      <c r="AFX177" s="132"/>
      <c r="AFY177" s="132"/>
      <c r="AFZ177" s="132"/>
      <c r="AGA177" s="132"/>
      <c r="AGB177" s="132"/>
      <c r="AGC177" s="132"/>
      <c r="AGD177" s="132"/>
      <c r="AGE177" s="132"/>
      <c r="AGF177" s="132"/>
      <c r="AGG177" s="132"/>
      <c r="AGH177" s="132"/>
      <c r="AGI177" s="132"/>
      <c r="AGJ177" s="132"/>
      <c r="AGK177" s="132"/>
      <c r="AGL177" s="132"/>
      <c r="AGM177" s="132"/>
      <c r="AGN177" s="132"/>
      <c r="AGO177" s="132"/>
      <c r="AGP177" s="132"/>
      <c r="AGQ177" s="132"/>
      <c r="AGR177" s="132"/>
      <c r="AGS177" s="132"/>
      <c r="AGT177" s="132"/>
      <c r="AGU177" s="132"/>
      <c r="AGV177" s="132"/>
      <c r="AGW177" s="132"/>
      <c r="AGX177" s="132"/>
      <c r="AGY177" s="132"/>
      <c r="AGZ177" s="132"/>
      <c r="AHA177" s="132"/>
      <c r="AHB177" s="132"/>
      <c r="AHC177" s="132"/>
      <c r="AHD177" s="132"/>
      <c r="AHE177" s="132"/>
      <c r="AHF177" s="132"/>
      <c r="AHG177" s="132"/>
      <c r="AHH177" s="132"/>
      <c r="AHI177" s="132"/>
      <c r="AHJ177" s="132"/>
      <c r="AHK177" s="132"/>
      <c r="AHL177" s="132"/>
      <c r="AHM177" s="132"/>
      <c r="AHN177" s="132"/>
      <c r="AHO177" s="132"/>
      <c r="AHP177" s="132"/>
      <c r="AHQ177" s="132"/>
      <c r="AHR177" s="132"/>
      <c r="AHS177" s="132"/>
      <c r="AHT177" s="132"/>
      <c r="AHU177" s="132"/>
      <c r="AHV177" s="132"/>
      <c r="AHW177" s="132"/>
      <c r="AHX177" s="132"/>
      <c r="AHY177" s="132"/>
      <c r="AHZ177" s="132"/>
      <c r="AIA177" s="132"/>
      <c r="AIB177" s="132"/>
      <c r="AIC177" s="132"/>
      <c r="AID177" s="132"/>
      <c r="AIE177" s="132"/>
      <c r="AIF177" s="132"/>
      <c r="AIG177" s="132"/>
      <c r="AIH177" s="132"/>
      <c r="AII177" s="132"/>
      <c r="AIJ177" s="132"/>
      <c r="AIK177" s="132"/>
      <c r="AIL177" s="132"/>
      <c r="AIM177" s="132"/>
      <c r="AIN177" s="132"/>
      <c r="AIO177" s="132"/>
      <c r="AIP177" s="132"/>
      <c r="AIQ177" s="132"/>
      <c r="AIR177" s="132"/>
      <c r="AIS177" s="132"/>
      <c r="AIT177" s="132"/>
      <c r="AIU177" s="132"/>
      <c r="AIV177" s="132"/>
      <c r="AIW177" s="132"/>
      <c r="AIX177" s="132"/>
      <c r="AIY177" s="132"/>
      <c r="AIZ177" s="132"/>
      <c r="AJA177" s="132"/>
      <c r="AJB177" s="132"/>
      <c r="AJC177" s="132"/>
      <c r="AJD177" s="132"/>
      <c r="AJE177" s="132"/>
      <c r="AJF177" s="132"/>
      <c r="AJG177" s="132"/>
      <c r="AJH177" s="132"/>
      <c r="AJI177" s="132"/>
      <c r="AJJ177" s="132"/>
      <c r="AJK177" s="132"/>
      <c r="AJL177" s="132"/>
      <c r="AJM177" s="132"/>
      <c r="AJN177" s="132"/>
      <c r="AJO177" s="132"/>
      <c r="AJP177" s="132"/>
      <c r="AJQ177" s="132"/>
      <c r="AJR177" s="132"/>
      <c r="AJS177" s="132"/>
      <c r="AJT177" s="132"/>
      <c r="AJU177" s="132"/>
      <c r="AJV177" s="132"/>
      <c r="AJW177" s="132"/>
      <c r="AJX177" s="132"/>
      <c r="AJY177" s="132"/>
      <c r="AJZ177" s="132"/>
      <c r="AKA177" s="132"/>
      <c r="AKB177" s="132"/>
      <c r="AKC177" s="132"/>
      <c r="AKD177" s="132"/>
      <c r="AKE177" s="132"/>
      <c r="AKF177" s="132"/>
      <c r="AKG177" s="132"/>
      <c r="AKH177" s="132"/>
      <c r="AKI177" s="132"/>
      <c r="AKJ177" s="132"/>
      <c r="AKK177" s="132"/>
      <c r="AKL177" s="132"/>
      <c r="AKM177" s="132"/>
      <c r="AKN177" s="132"/>
      <c r="AKO177" s="132"/>
      <c r="AKP177" s="132"/>
      <c r="AKQ177" s="132"/>
      <c r="AKR177" s="132"/>
      <c r="AKS177" s="132"/>
      <c r="AKT177" s="132"/>
      <c r="AKU177" s="132"/>
      <c r="AKV177" s="132"/>
      <c r="AKW177" s="132"/>
      <c r="AKX177" s="132"/>
      <c r="AKY177" s="132"/>
      <c r="AKZ177" s="132"/>
      <c r="ALA177" s="132"/>
      <c r="ALB177" s="132"/>
      <c r="ALC177" s="132"/>
      <c r="ALD177" s="132"/>
      <c r="ALE177" s="132"/>
      <c r="ALF177" s="132"/>
      <c r="ALG177" s="132"/>
      <c r="ALH177" s="132"/>
      <c r="ALI177" s="132"/>
      <c r="ALJ177" s="132"/>
      <c r="ALK177" s="132"/>
      <c r="ALL177" s="132"/>
      <c r="ALM177" s="132"/>
      <c r="ALN177" s="132"/>
      <c r="ALO177" s="132"/>
      <c r="ALP177" s="132"/>
      <c r="ALQ177" s="132"/>
      <c r="ALR177" s="132"/>
      <c r="ALS177" s="132"/>
      <c r="ALT177" s="132"/>
      <c r="ALU177" s="132"/>
      <c r="ALV177" s="132"/>
      <c r="ALW177" s="132"/>
      <c r="ALX177" s="132"/>
      <c r="ALY177" s="132"/>
      <c r="ALZ177" s="132"/>
      <c r="AMA177" s="132"/>
      <c r="AMB177" s="132"/>
      <c r="AMC177" s="132"/>
      <c r="AMD177" s="132"/>
      <c r="AME177" s="132"/>
      <c r="AMF177" s="132"/>
      <c r="AMG177" s="132"/>
      <c r="AMH177" s="132"/>
      <c r="AMI177" s="132"/>
      <c r="AMJ177" s="132"/>
      <c r="AMK177" s="132"/>
      <c r="AML177" s="132"/>
      <c r="AMM177" s="132"/>
      <c r="AMN177" s="132"/>
      <c r="AMO177" s="132"/>
      <c r="AMP177" s="132"/>
      <c r="AMQ177" s="132"/>
      <c r="AMR177" s="132"/>
      <c r="AMS177" s="132"/>
      <c r="AMT177" s="132"/>
      <c r="AMU177" s="132"/>
      <c r="AMV177" s="132"/>
      <c r="AMW177" s="132"/>
      <c r="AMX177" s="132"/>
      <c r="AMY177" s="132"/>
      <c r="AMZ177" s="132"/>
      <c r="ANA177" s="132"/>
      <c r="ANB177" s="132"/>
      <c r="ANC177" s="132"/>
      <c r="AND177" s="132"/>
      <c r="ANE177" s="132"/>
      <c r="ANF177" s="132"/>
      <c r="ANG177" s="132"/>
      <c r="ANH177" s="132"/>
      <c r="ANI177" s="132"/>
      <c r="ANJ177" s="132"/>
      <c r="ANK177" s="132"/>
      <c r="ANL177" s="132"/>
      <c r="ANM177" s="132"/>
      <c r="ANN177" s="132"/>
      <c r="ANO177" s="132"/>
      <c r="ANP177" s="132"/>
      <c r="ANQ177" s="132"/>
      <c r="ANR177" s="132"/>
      <c r="ANS177" s="132"/>
      <c r="ANT177" s="132"/>
      <c r="ANU177" s="132"/>
      <c r="ANV177" s="132"/>
      <c r="ANW177" s="132"/>
      <c r="ANX177" s="132"/>
      <c r="ANY177" s="132"/>
      <c r="ANZ177" s="132"/>
      <c r="AOA177" s="132"/>
      <c r="AOB177" s="132"/>
      <c r="AOC177" s="132"/>
      <c r="AOD177" s="132"/>
      <c r="AOE177" s="132"/>
      <c r="AOF177" s="132"/>
      <c r="AOG177" s="132"/>
      <c r="AOH177" s="132"/>
      <c r="AOI177" s="132"/>
      <c r="AOJ177" s="132"/>
      <c r="AOK177" s="132"/>
      <c r="AOL177" s="132"/>
      <c r="AOM177" s="132"/>
      <c r="AON177" s="132"/>
      <c r="AOO177" s="132"/>
      <c r="AOP177" s="132"/>
      <c r="AOQ177" s="132"/>
      <c r="AOR177" s="132"/>
      <c r="AOS177" s="132"/>
      <c r="AOT177" s="132"/>
      <c r="AOU177" s="132"/>
      <c r="AOV177" s="132"/>
      <c r="AOW177" s="132"/>
      <c r="AOX177" s="132"/>
      <c r="AOY177" s="132"/>
      <c r="AOZ177" s="132"/>
      <c r="APA177" s="132"/>
      <c r="APB177" s="132"/>
      <c r="APC177" s="132"/>
      <c r="APD177" s="132"/>
      <c r="APE177" s="132"/>
      <c r="APF177" s="132"/>
      <c r="APG177" s="132"/>
      <c r="APH177" s="132"/>
      <c r="API177" s="132"/>
      <c r="APJ177" s="132"/>
      <c r="APK177" s="132"/>
      <c r="APL177" s="132"/>
      <c r="APM177" s="132"/>
      <c r="APN177" s="132"/>
      <c r="APO177" s="132"/>
      <c r="APP177" s="132"/>
      <c r="APQ177" s="132"/>
      <c r="APR177" s="132"/>
      <c r="APS177" s="132"/>
      <c r="APT177" s="132"/>
      <c r="APU177" s="132"/>
      <c r="APV177" s="132"/>
      <c r="APW177" s="132"/>
      <c r="APX177" s="132"/>
      <c r="APY177" s="132"/>
      <c r="APZ177" s="132"/>
      <c r="AQA177" s="132"/>
      <c r="AQB177" s="132"/>
      <c r="AQC177" s="132"/>
      <c r="AQD177" s="132"/>
      <c r="AQE177" s="132"/>
      <c r="AQF177" s="132"/>
      <c r="AQG177" s="132"/>
      <c r="AQH177" s="132"/>
      <c r="AQI177" s="132"/>
      <c r="AQJ177" s="132"/>
      <c r="AQK177" s="132"/>
      <c r="AQL177" s="132"/>
      <c r="AQM177" s="132"/>
      <c r="AQN177" s="132"/>
      <c r="AQO177" s="132"/>
      <c r="AQP177" s="132"/>
      <c r="AQQ177" s="132"/>
      <c r="AQR177" s="132"/>
      <c r="AQS177" s="132"/>
      <c r="AQT177" s="132"/>
      <c r="AQU177" s="132"/>
      <c r="AQV177" s="132"/>
      <c r="AQW177" s="132"/>
      <c r="AQX177" s="132"/>
      <c r="AQY177" s="132"/>
      <c r="AQZ177" s="132"/>
      <c r="ARA177" s="132"/>
      <c r="ARB177" s="132"/>
      <c r="ARC177" s="132"/>
      <c r="ARD177" s="132"/>
      <c r="ARE177" s="132"/>
      <c r="ARF177" s="132"/>
      <c r="ARG177" s="132"/>
      <c r="ARH177" s="132"/>
      <c r="ARI177" s="132"/>
      <c r="ARJ177" s="132"/>
      <c r="ARK177" s="132"/>
      <c r="ARL177" s="132"/>
      <c r="ARM177" s="132"/>
      <c r="ARN177" s="132"/>
      <c r="ARO177" s="132"/>
      <c r="ARP177" s="132"/>
      <c r="ARQ177" s="132"/>
      <c r="ARR177" s="132"/>
      <c r="ARS177" s="132"/>
      <c r="ART177" s="132"/>
      <c r="ARU177" s="132"/>
      <c r="ARV177" s="132"/>
      <c r="ARW177" s="132"/>
      <c r="ARX177" s="132"/>
      <c r="ARY177" s="132"/>
      <c r="ARZ177" s="132"/>
      <c r="ASA177" s="132"/>
      <c r="ASB177" s="132"/>
      <c r="ASC177" s="132"/>
      <c r="ASD177" s="132"/>
      <c r="ASE177" s="132"/>
      <c r="ASF177" s="132"/>
      <c r="ASG177" s="132"/>
      <c r="ASH177" s="132"/>
      <c r="ASI177" s="132"/>
      <c r="ASJ177" s="132"/>
      <c r="ASK177" s="132"/>
      <c r="ASL177" s="132"/>
      <c r="ASM177" s="132"/>
      <c r="ASN177" s="132"/>
      <c r="ASO177" s="132"/>
      <c r="ASP177" s="132"/>
      <c r="ASQ177" s="132"/>
      <c r="ASR177" s="132"/>
      <c r="ASS177" s="132"/>
      <c r="AST177" s="132"/>
      <c r="ASU177" s="132"/>
      <c r="ASV177" s="132"/>
      <c r="ASW177" s="132"/>
      <c r="ASX177" s="132"/>
      <c r="ASY177" s="132"/>
      <c r="ASZ177" s="132"/>
      <c r="ATA177" s="132"/>
      <c r="ATB177" s="132"/>
      <c r="ATC177" s="132"/>
      <c r="ATD177" s="132"/>
      <c r="ATE177" s="132"/>
      <c r="ATF177" s="132"/>
      <c r="ATG177" s="132"/>
      <c r="ATH177" s="132"/>
      <c r="ATI177" s="132"/>
      <c r="ATJ177" s="132"/>
      <c r="ATK177" s="132"/>
      <c r="ATL177" s="132"/>
      <c r="ATM177" s="132"/>
      <c r="ATN177" s="132"/>
      <c r="ATO177" s="132"/>
      <c r="ATP177" s="132"/>
      <c r="ATQ177" s="132"/>
      <c r="ATR177" s="132"/>
      <c r="ATS177" s="132"/>
      <c r="ATT177" s="132"/>
      <c r="ATU177" s="132"/>
      <c r="ATV177" s="132"/>
      <c r="ATW177" s="132"/>
      <c r="ATX177" s="132"/>
      <c r="ATY177" s="132"/>
      <c r="ATZ177" s="132"/>
      <c r="AUA177" s="132"/>
      <c r="AUB177" s="132"/>
      <c r="AUC177" s="132"/>
      <c r="AUD177" s="132"/>
      <c r="AUE177" s="132"/>
      <c r="AUF177" s="132"/>
      <c r="AUG177" s="132"/>
      <c r="AUH177" s="132"/>
      <c r="AUI177" s="132"/>
      <c r="AUJ177" s="132"/>
      <c r="AUK177" s="132"/>
      <c r="AUL177" s="132"/>
      <c r="AUM177" s="132"/>
      <c r="AUN177" s="132"/>
      <c r="AUO177" s="132"/>
      <c r="AUP177" s="132"/>
      <c r="AUQ177" s="132"/>
      <c r="AUR177" s="132"/>
      <c r="AUS177" s="132"/>
      <c r="AUT177" s="132"/>
      <c r="AUU177" s="132"/>
      <c r="AUV177" s="132"/>
      <c r="AUW177" s="132"/>
      <c r="AUX177" s="132"/>
      <c r="AUY177" s="132"/>
      <c r="AUZ177" s="132"/>
      <c r="AVA177" s="132"/>
      <c r="AVB177" s="132"/>
      <c r="AVC177" s="132"/>
      <c r="AVD177" s="132"/>
      <c r="AVE177" s="132"/>
      <c r="AVF177" s="132"/>
      <c r="AVG177" s="132"/>
      <c r="AVH177" s="132"/>
      <c r="AVI177" s="132"/>
      <c r="AVJ177" s="132"/>
      <c r="AVK177" s="132"/>
      <c r="AVL177" s="132"/>
      <c r="AVM177" s="132"/>
      <c r="AVN177" s="132"/>
      <c r="AVO177" s="132"/>
      <c r="AVP177" s="132"/>
      <c r="AVQ177" s="132"/>
      <c r="AVR177" s="132"/>
      <c r="AVS177" s="132"/>
      <c r="AVT177" s="132"/>
      <c r="AVU177" s="132"/>
      <c r="AVV177" s="132"/>
      <c r="AVW177" s="132"/>
      <c r="AVX177" s="132"/>
      <c r="AVY177" s="132"/>
      <c r="AVZ177" s="132"/>
      <c r="AWA177" s="132"/>
      <c r="AWB177" s="132"/>
      <c r="AWC177" s="132"/>
      <c r="AWD177" s="132"/>
      <c r="AWE177" s="132"/>
      <c r="AWF177" s="132"/>
      <c r="AWG177" s="132"/>
      <c r="AWH177" s="132"/>
      <c r="AWI177" s="132"/>
      <c r="AWJ177" s="132"/>
      <c r="AWK177" s="132"/>
      <c r="AWL177" s="132"/>
      <c r="AWM177" s="132"/>
      <c r="AWN177" s="132"/>
      <c r="AWO177" s="132"/>
      <c r="AWP177" s="132"/>
      <c r="AWQ177" s="132"/>
      <c r="AWR177" s="132"/>
      <c r="AWS177" s="132"/>
      <c r="AWT177" s="132"/>
      <c r="AWU177" s="132"/>
      <c r="AWV177" s="132"/>
      <c r="AWW177" s="132"/>
      <c r="AWX177" s="132"/>
      <c r="AWY177" s="132"/>
      <c r="AWZ177" s="132"/>
      <c r="AXA177" s="132"/>
      <c r="AXB177" s="132"/>
      <c r="AXC177" s="132"/>
      <c r="AXD177" s="132"/>
      <c r="AXE177" s="132"/>
      <c r="AXF177" s="132"/>
      <c r="AXG177" s="132"/>
      <c r="AXH177" s="132"/>
      <c r="AXI177" s="132"/>
      <c r="AXJ177" s="132"/>
      <c r="AXK177" s="132"/>
      <c r="AXL177" s="132"/>
      <c r="AXM177" s="132"/>
      <c r="AXN177" s="132"/>
      <c r="AXO177" s="132"/>
      <c r="AXP177" s="132"/>
      <c r="AXQ177" s="132"/>
      <c r="AXR177" s="132"/>
      <c r="AXS177" s="132"/>
      <c r="AXT177" s="132"/>
      <c r="AXU177" s="132"/>
      <c r="AXV177" s="132"/>
      <c r="AXW177" s="132"/>
      <c r="AXX177" s="132"/>
      <c r="AXY177" s="132"/>
      <c r="AXZ177" s="132"/>
      <c r="AYA177" s="132"/>
      <c r="AYB177" s="132"/>
      <c r="AYC177" s="132"/>
      <c r="AYD177" s="132"/>
      <c r="AYE177" s="132"/>
      <c r="AYF177" s="132"/>
      <c r="AYG177" s="132"/>
      <c r="AYH177" s="132"/>
      <c r="AYI177" s="132"/>
      <c r="AYJ177" s="132"/>
      <c r="AYK177" s="132"/>
      <c r="AYL177" s="132"/>
      <c r="AYM177" s="132"/>
      <c r="AYN177" s="132"/>
      <c r="AYO177" s="132"/>
      <c r="AYP177" s="132"/>
      <c r="AYQ177" s="132"/>
      <c r="AYR177" s="132"/>
      <c r="AYS177" s="132"/>
      <c r="AYT177" s="132"/>
      <c r="AYU177" s="132"/>
      <c r="AYV177" s="132"/>
      <c r="AYW177" s="132"/>
      <c r="AYX177" s="132"/>
      <c r="AYY177" s="132"/>
      <c r="AYZ177" s="132"/>
      <c r="AZA177" s="132"/>
      <c r="AZB177" s="132"/>
      <c r="AZC177" s="132"/>
      <c r="AZD177" s="132"/>
      <c r="AZE177" s="132"/>
      <c r="AZF177" s="132"/>
      <c r="AZG177" s="132"/>
      <c r="AZH177" s="132"/>
      <c r="AZI177" s="132"/>
      <c r="AZJ177" s="132"/>
      <c r="AZK177" s="132"/>
      <c r="AZL177" s="132"/>
      <c r="AZM177" s="132"/>
      <c r="AZN177" s="132"/>
      <c r="AZO177" s="132"/>
      <c r="AZP177" s="132"/>
      <c r="AZQ177" s="132"/>
      <c r="AZR177" s="132"/>
      <c r="AZS177" s="132"/>
      <c r="AZT177" s="132"/>
      <c r="AZU177" s="132"/>
      <c r="AZV177" s="132"/>
      <c r="AZW177" s="132"/>
      <c r="AZX177" s="132"/>
      <c r="AZY177" s="132"/>
      <c r="AZZ177" s="132"/>
      <c r="BAA177" s="132"/>
      <c r="BAB177" s="132"/>
      <c r="BAC177" s="132"/>
      <c r="BAD177" s="132"/>
      <c r="BAE177" s="132"/>
      <c r="BAF177" s="132"/>
      <c r="BAG177" s="132"/>
      <c r="BAH177" s="132"/>
      <c r="BAI177" s="132"/>
      <c r="BAJ177" s="132"/>
      <c r="BAK177" s="132"/>
      <c r="BAL177" s="132"/>
      <c r="BAM177" s="132"/>
      <c r="BAN177" s="132"/>
      <c r="BAO177" s="132"/>
      <c r="BAP177" s="132"/>
      <c r="BAQ177" s="132"/>
      <c r="BAR177" s="132"/>
      <c r="BAS177" s="132"/>
      <c r="BAT177" s="132"/>
      <c r="BAU177" s="132"/>
      <c r="BAV177" s="132"/>
      <c r="BAW177" s="132"/>
      <c r="BAX177" s="132"/>
      <c r="BAY177" s="132"/>
      <c r="BAZ177" s="132"/>
      <c r="BBA177" s="132"/>
      <c r="BBB177" s="132"/>
      <c r="BBC177" s="132"/>
      <c r="BBD177" s="132"/>
      <c r="BBE177" s="132"/>
      <c r="BBF177" s="132"/>
      <c r="BBG177" s="132"/>
      <c r="BBH177" s="132"/>
      <c r="BBI177" s="132"/>
      <c r="BBJ177" s="132"/>
      <c r="BBK177" s="132"/>
      <c r="BBL177" s="132"/>
      <c r="BBM177" s="132"/>
      <c r="BBN177" s="132"/>
      <c r="BBO177" s="132"/>
      <c r="BBP177" s="132"/>
      <c r="BBQ177" s="132"/>
      <c r="BBR177" s="132"/>
      <c r="BBS177" s="132"/>
      <c r="BBT177" s="132"/>
      <c r="BBU177" s="132"/>
      <c r="BBV177" s="132"/>
      <c r="BBW177" s="132"/>
      <c r="BBX177" s="132"/>
      <c r="BBY177" s="132"/>
      <c r="BBZ177" s="132"/>
      <c r="BCA177" s="132"/>
      <c r="BCB177" s="132"/>
      <c r="BCC177" s="132"/>
      <c r="BCD177" s="132"/>
      <c r="BCE177" s="132"/>
      <c r="BCF177" s="132"/>
      <c r="BCG177" s="132"/>
      <c r="BCH177" s="132"/>
      <c r="BCI177" s="132"/>
      <c r="BCJ177" s="132"/>
      <c r="BCK177" s="132"/>
      <c r="BCL177" s="132"/>
      <c r="BCM177" s="132"/>
      <c r="BCN177" s="132"/>
      <c r="BCO177" s="132"/>
      <c r="BCP177" s="132"/>
      <c r="BCQ177" s="132"/>
      <c r="BCR177" s="132"/>
      <c r="BCS177" s="132"/>
      <c r="BCT177" s="132"/>
      <c r="BCU177" s="132"/>
      <c r="BCV177" s="132"/>
      <c r="BCW177" s="132"/>
      <c r="BCX177" s="132"/>
      <c r="BCY177" s="132"/>
      <c r="BCZ177" s="132"/>
      <c r="BDA177" s="132"/>
      <c r="BDB177" s="132"/>
      <c r="BDC177" s="132"/>
      <c r="BDD177" s="132"/>
      <c r="BDE177" s="132"/>
      <c r="BDF177" s="132"/>
      <c r="BDG177" s="132"/>
      <c r="BDH177" s="132"/>
      <c r="BDI177" s="132"/>
      <c r="BDJ177" s="132"/>
      <c r="BDK177" s="132"/>
      <c r="BDL177" s="132"/>
      <c r="BDM177" s="132"/>
      <c r="BDN177" s="132"/>
      <c r="BDO177" s="132"/>
      <c r="BDP177" s="132"/>
      <c r="BDQ177" s="132"/>
      <c r="BDR177" s="132"/>
      <c r="BDS177" s="132"/>
      <c r="BDT177" s="132"/>
      <c r="BDU177" s="132"/>
      <c r="BDV177" s="132"/>
      <c r="BDW177" s="132"/>
      <c r="BDX177" s="132"/>
      <c r="BDY177" s="132"/>
      <c r="BDZ177" s="132"/>
      <c r="BEA177" s="132"/>
      <c r="BEB177" s="132"/>
      <c r="BEC177" s="132"/>
      <c r="BED177" s="132"/>
      <c r="BEE177" s="132"/>
      <c r="BEF177" s="132"/>
      <c r="BEG177" s="132"/>
      <c r="BEH177" s="132"/>
      <c r="BEI177" s="132"/>
      <c r="BEJ177" s="132"/>
      <c r="BEK177" s="132"/>
      <c r="BEL177" s="132"/>
      <c r="BEM177" s="132"/>
      <c r="BEN177" s="132"/>
      <c r="BEO177" s="132"/>
      <c r="BEP177" s="132"/>
      <c r="BEQ177" s="132"/>
      <c r="BER177" s="132"/>
      <c r="BES177" s="132"/>
      <c r="BET177" s="132"/>
      <c r="BEU177" s="132"/>
      <c r="BEV177" s="132"/>
      <c r="BEW177" s="132"/>
      <c r="BEX177" s="132"/>
      <c r="BEY177" s="132"/>
      <c r="BEZ177" s="132"/>
      <c r="BFA177" s="132"/>
      <c r="BFB177" s="132"/>
      <c r="BFC177" s="132"/>
      <c r="BFD177" s="132"/>
      <c r="BFE177" s="132"/>
      <c r="BFF177" s="132"/>
      <c r="BFG177" s="132"/>
      <c r="BFH177" s="132"/>
      <c r="BFI177" s="132"/>
      <c r="BFJ177" s="132"/>
      <c r="BFK177" s="132"/>
      <c r="BFL177" s="132"/>
      <c r="BFM177" s="132"/>
      <c r="BFN177" s="132"/>
      <c r="BFO177" s="132"/>
      <c r="BFP177" s="132"/>
      <c r="BFQ177" s="132"/>
      <c r="BFR177" s="132"/>
      <c r="BFS177" s="132"/>
      <c r="BFT177" s="132"/>
      <c r="BFU177" s="132"/>
      <c r="BFV177" s="132"/>
      <c r="BFW177" s="132"/>
      <c r="BFX177" s="132"/>
      <c r="BFY177" s="132"/>
      <c r="BFZ177" s="132"/>
      <c r="BGA177" s="132"/>
      <c r="BGB177" s="132"/>
      <c r="BGC177" s="132"/>
      <c r="BGD177" s="132"/>
      <c r="BGE177" s="132"/>
      <c r="BGF177" s="132"/>
      <c r="BGG177" s="132"/>
      <c r="BGH177" s="132"/>
      <c r="BGI177" s="132"/>
      <c r="BGJ177" s="132"/>
      <c r="BGK177" s="132"/>
      <c r="BGL177" s="132"/>
      <c r="BGM177" s="132"/>
      <c r="BGN177" s="132"/>
      <c r="BGO177" s="132"/>
      <c r="BGP177" s="132"/>
      <c r="BGQ177" s="132"/>
      <c r="BGR177" s="132"/>
      <c r="BGS177" s="132"/>
      <c r="BGT177" s="132"/>
      <c r="BGU177" s="132"/>
      <c r="BGV177" s="132"/>
      <c r="BGW177" s="132"/>
      <c r="BGX177" s="132"/>
      <c r="BGY177" s="132"/>
      <c r="BGZ177" s="132"/>
      <c r="BHA177" s="132"/>
      <c r="BHB177" s="132"/>
      <c r="BHC177" s="132"/>
      <c r="BHD177" s="132"/>
      <c r="BHE177" s="132"/>
      <c r="BHF177" s="132"/>
      <c r="BHG177" s="132"/>
      <c r="BHH177" s="132"/>
      <c r="BHI177" s="132"/>
      <c r="BHJ177" s="132"/>
      <c r="BHK177" s="132"/>
      <c r="BHL177" s="132"/>
      <c r="BHM177" s="132"/>
      <c r="BHN177" s="132"/>
      <c r="BHO177" s="132"/>
      <c r="BHP177" s="132"/>
      <c r="BHQ177" s="132"/>
      <c r="BHR177" s="132"/>
      <c r="BHS177" s="132"/>
      <c r="BHT177" s="132"/>
      <c r="BHU177" s="132"/>
      <c r="BHV177" s="132"/>
      <c r="BHW177" s="132"/>
      <c r="BHX177" s="132"/>
      <c r="BHY177" s="132"/>
      <c r="BHZ177" s="132"/>
      <c r="BIA177" s="132"/>
      <c r="BIB177" s="132"/>
      <c r="BIC177" s="132"/>
      <c r="BID177" s="132"/>
      <c r="BIE177" s="132"/>
      <c r="BIF177" s="132"/>
      <c r="BIG177" s="132"/>
      <c r="BIH177" s="132"/>
      <c r="BII177" s="132"/>
      <c r="BIJ177" s="132"/>
      <c r="BIK177" s="132"/>
      <c r="BIL177" s="132"/>
      <c r="BIM177" s="132"/>
      <c r="BIN177" s="132"/>
      <c r="BIO177" s="132"/>
      <c r="BIP177" s="132"/>
      <c r="BIQ177" s="132"/>
      <c r="BIR177" s="132"/>
      <c r="BIS177" s="132"/>
      <c r="BIT177" s="132"/>
      <c r="BIU177" s="132"/>
      <c r="BIV177" s="132"/>
      <c r="BIW177" s="132"/>
      <c r="BIX177" s="132"/>
      <c r="BIY177" s="132"/>
      <c r="BIZ177" s="132"/>
      <c r="BJA177" s="132"/>
      <c r="BJB177" s="132"/>
      <c r="BJC177" s="132"/>
      <c r="BJD177" s="132"/>
      <c r="BJE177" s="132"/>
      <c r="BJF177" s="132"/>
      <c r="BJG177" s="132"/>
      <c r="BJH177" s="132"/>
      <c r="BJI177" s="132"/>
      <c r="BJJ177" s="132"/>
      <c r="BJK177" s="132"/>
      <c r="BJL177" s="132"/>
      <c r="BJM177" s="132"/>
      <c r="BJN177" s="132"/>
      <c r="BJO177" s="132"/>
      <c r="BJP177" s="132"/>
      <c r="BJQ177" s="132"/>
      <c r="BJR177" s="132"/>
      <c r="BJS177" s="132"/>
      <c r="BJT177" s="132"/>
      <c r="BJU177" s="132"/>
      <c r="BJV177" s="132"/>
      <c r="BJW177" s="132"/>
      <c r="BJX177" s="132"/>
      <c r="BJY177" s="132"/>
      <c r="BJZ177" s="132"/>
      <c r="BKA177" s="132"/>
      <c r="BKB177" s="132"/>
      <c r="BKC177" s="132"/>
      <c r="BKD177" s="132"/>
      <c r="BKE177" s="132"/>
      <c r="BKF177" s="132"/>
      <c r="BKG177" s="132"/>
      <c r="BKH177" s="132"/>
      <c r="BKI177" s="132"/>
      <c r="BKJ177" s="132"/>
      <c r="BKK177" s="132"/>
      <c r="BKL177" s="132"/>
      <c r="BKM177" s="132"/>
      <c r="BKN177" s="132"/>
      <c r="BKO177" s="132"/>
      <c r="BKP177" s="132"/>
      <c r="BKQ177" s="132"/>
      <c r="BKR177" s="132"/>
      <c r="BKS177" s="132"/>
      <c r="BKT177" s="132"/>
      <c r="BKU177" s="132"/>
      <c r="BKV177" s="132"/>
      <c r="BKW177" s="132"/>
      <c r="BKX177" s="132"/>
      <c r="BKY177" s="132"/>
      <c r="BKZ177" s="132"/>
      <c r="BLA177" s="132"/>
      <c r="BLB177" s="132"/>
      <c r="BLC177" s="132"/>
      <c r="BLD177" s="132"/>
      <c r="BLE177" s="132"/>
      <c r="BLF177" s="132"/>
      <c r="BLG177" s="132"/>
      <c r="BLH177" s="132"/>
      <c r="BLI177" s="132"/>
      <c r="BLJ177" s="132"/>
      <c r="BLK177" s="132"/>
      <c r="BLL177" s="132"/>
      <c r="BLM177" s="132"/>
      <c r="BLN177" s="132"/>
      <c r="BLO177" s="132"/>
      <c r="BLP177" s="132"/>
      <c r="BLQ177" s="132"/>
      <c r="BLR177" s="132"/>
      <c r="BLS177" s="132"/>
      <c r="BLT177" s="132"/>
      <c r="BLU177" s="132"/>
      <c r="BLV177" s="132"/>
      <c r="BLW177" s="132"/>
      <c r="BLX177" s="132"/>
      <c r="BLY177" s="132"/>
      <c r="BLZ177" s="132"/>
      <c r="BMA177" s="132"/>
      <c r="BMB177" s="132"/>
      <c r="BMC177" s="132"/>
      <c r="BMD177" s="132"/>
      <c r="BME177" s="132"/>
      <c r="BMF177" s="132"/>
      <c r="BMG177" s="132"/>
      <c r="BMH177" s="132"/>
      <c r="BMI177" s="132"/>
      <c r="BMJ177" s="132"/>
      <c r="BMK177" s="132"/>
      <c r="BML177" s="132"/>
      <c r="BMM177" s="132"/>
      <c r="BMN177" s="132"/>
      <c r="BMO177" s="132"/>
      <c r="BMP177" s="132"/>
      <c r="BMQ177" s="132"/>
      <c r="BMR177" s="132"/>
      <c r="BMS177" s="132"/>
      <c r="BMT177" s="132"/>
      <c r="BMU177" s="132"/>
      <c r="BMV177" s="132"/>
      <c r="BMW177" s="132"/>
      <c r="BMX177" s="132"/>
      <c r="BMY177" s="132"/>
      <c r="BMZ177" s="132"/>
      <c r="BNA177" s="132"/>
      <c r="BNB177" s="132"/>
      <c r="BNC177" s="132"/>
      <c r="BND177" s="132"/>
      <c r="BNE177" s="132"/>
      <c r="BNF177" s="132"/>
      <c r="BNG177" s="132"/>
      <c r="BNH177" s="132"/>
      <c r="BNI177" s="132"/>
      <c r="BNJ177" s="132"/>
      <c r="BNK177" s="132"/>
      <c r="BNL177" s="132"/>
      <c r="BNM177" s="132"/>
      <c r="BNN177" s="132"/>
      <c r="BNO177" s="132"/>
      <c r="BNP177" s="132"/>
      <c r="BNQ177" s="132"/>
      <c r="BNR177" s="132"/>
      <c r="BNS177" s="132"/>
      <c r="BNT177" s="132"/>
      <c r="BNU177" s="132"/>
      <c r="BNV177" s="132"/>
      <c r="BNW177" s="132"/>
      <c r="BNX177" s="132"/>
      <c r="BNY177" s="132"/>
      <c r="BNZ177" s="132"/>
      <c r="BOA177" s="132"/>
      <c r="BOB177" s="132"/>
      <c r="BOC177" s="132"/>
      <c r="BOD177" s="132"/>
      <c r="BOE177" s="132"/>
      <c r="BOF177" s="132"/>
      <c r="BOG177" s="132"/>
      <c r="BOH177" s="132"/>
      <c r="BOI177" s="132"/>
      <c r="BOJ177" s="132"/>
      <c r="BOK177" s="132"/>
      <c r="BOL177" s="132"/>
      <c r="BOM177" s="132"/>
      <c r="BON177" s="132"/>
      <c r="BOO177" s="132"/>
      <c r="BOP177" s="132"/>
      <c r="BOQ177" s="132"/>
      <c r="BOR177" s="132"/>
      <c r="BOS177" s="132"/>
      <c r="BOT177" s="132"/>
      <c r="BOU177" s="132"/>
      <c r="BOV177" s="132"/>
      <c r="BOW177" s="132"/>
      <c r="BOX177" s="132"/>
      <c r="BOY177" s="132"/>
      <c r="BOZ177" s="132"/>
      <c r="BPA177" s="132"/>
      <c r="BPB177" s="132"/>
      <c r="BPC177" s="132"/>
      <c r="BPD177" s="132"/>
      <c r="BPE177" s="132"/>
      <c r="BPF177" s="132"/>
      <c r="BPG177" s="132"/>
      <c r="BPH177" s="132"/>
      <c r="BPI177" s="132"/>
      <c r="BPJ177" s="132"/>
      <c r="BPK177" s="132"/>
      <c r="BPL177" s="132"/>
      <c r="BPM177" s="132"/>
      <c r="BPN177" s="132"/>
      <c r="BPO177" s="132"/>
      <c r="BPP177" s="132"/>
      <c r="BPQ177" s="132"/>
      <c r="BPR177" s="132"/>
      <c r="BPS177" s="132"/>
      <c r="BPT177" s="132"/>
      <c r="BPU177" s="132"/>
      <c r="BPV177" s="132"/>
      <c r="BPW177" s="132"/>
      <c r="BPX177" s="132"/>
      <c r="BPY177" s="132"/>
      <c r="BPZ177" s="132"/>
      <c r="BQA177" s="132"/>
      <c r="BQB177" s="132"/>
      <c r="BQC177" s="132"/>
      <c r="BQD177" s="132"/>
      <c r="BQE177" s="132"/>
      <c r="BQF177" s="132"/>
      <c r="BQG177" s="132"/>
      <c r="BQH177" s="132"/>
      <c r="BQI177" s="132"/>
      <c r="BQJ177" s="132"/>
      <c r="BQK177" s="132"/>
      <c r="BQL177" s="132"/>
      <c r="BQM177" s="132"/>
      <c r="BQN177" s="132"/>
      <c r="BQO177" s="132"/>
      <c r="BQP177" s="132"/>
      <c r="BQQ177" s="132"/>
      <c r="BQR177" s="132"/>
      <c r="BQS177" s="132"/>
      <c r="BQT177" s="132"/>
      <c r="BQU177" s="132"/>
      <c r="BQV177" s="132"/>
      <c r="BQW177" s="132"/>
      <c r="BQX177" s="132"/>
      <c r="BQY177" s="132"/>
      <c r="BQZ177" s="132"/>
      <c r="BRA177" s="132"/>
      <c r="BRB177" s="132"/>
      <c r="BRC177" s="132"/>
      <c r="BRD177" s="132"/>
      <c r="BRE177" s="132"/>
      <c r="BRF177" s="132"/>
      <c r="BRG177" s="132"/>
      <c r="BRH177" s="132"/>
      <c r="BRI177" s="132"/>
      <c r="BRJ177" s="132"/>
      <c r="BRK177" s="132"/>
      <c r="BRL177" s="132"/>
      <c r="BRM177" s="132"/>
      <c r="BRN177" s="132"/>
      <c r="BRO177" s="132"/>
      <c r="BRP177" s="132"/>
      <c r="BRQ177" s="132"/>
      <c r="BRR177" s="132"/>
      <c r="BRS177" s="132"/>
      <c r="BRT177" s="132"/>
      <c r="BRU177" s="132"/>
      <c r="BRV177" s="132"/>
      <c r="BRW177" s="132"/>
      <c r="BRX177" s="132"/>
      <c r="BRY177" s="132"/>
      <c r="BRZ177" s="132"/>
      <c r="BSA177" s="132"/>
      <c r="BSB177" s="132"/>
      <c r="BSC177" s="132"/>
      <c r="BSD177" s="132"/>
      <c r="BSE177" s="132"/>
      <c r="BSF177" s="132"/>
      <c r="BSG177" s="132"/>
      <c r="BSH177" s="132"/>
      <c r="BSI177" s="132"/>
      <c r="BSJ177" s="132"/>
      <c r="BSK177" s="132"/>
      <c r="BSL177" s="132"/>
      <c r="BSM177" s="132"/>
      <c r="BSN177" s="132"/>
      <c r="BSO177" s="132"/>
      <c r="BSP177" s="132"/>
      <c r="BSQ177" s="132"/>
      <c r="BSR177" s="132"/>
      <c r="BSS177" s="132"/>
      <c r="BST177" s="132"/>
      <c r="BSU177" s="132"/>
      <c r="BSV177" s="132"/>
      <c r="BSW177" s="132"/>
      <c r="BSX177" s="132"/>
      <c r="BSY177" s="132"/>
      <c r="BSZ177" s="132"/>
      <c r="BTA177" s="132"/>
      <c r="BTB177" s="132"/>
      <c r="BTC177" s="132"/>
      <c r="BTD177" s="132"/>
      <c r="BTE177" s="132"/>
      <c r="BTF177" s="132"/>
      <c r="BTG177" s="132"/>
      <c r="BTH177" s="132"/>
      <c r="BTI177" s="132"/>
      <c r="BTJ177" s="132"/>
      <c r="BTK177" s="132"/>
      <c r="BTL177" s="132"/>
      <c r="BTM177" s="132"/>
      <c r="BTN177" s="132"/>
      <c r="BTO177" s="132"/>
      <c r="BTP177" s="132"/>
      <c r="BTQ177" s="132"/>
      <c r="BTR177" s="132"/>
      <c r="BTS177" s="132"/>
      <c r="BTT177" s="132"/>
      <c r="BTU177" s="132"/>
      <c r="BTV177" s="132"/>
      <c r="BTW177" s="132"/>
      <c r="BTX177" s="132"/>
      <c r="BTY177" s="132"/>
      <c r="BTZ177" s="132"/>
      <c r="BUA177" s="132"/>
      <c r="BUB177" s="132"/>
      <c r="BUC177" s="132"/>
      <c r="BUD177" s="132"/>
      <c r="BUE177" s="132"/>
      <c r="BUF177" s="132"/>
      <c r="BUG177" s="132"/>
      <c r="BUH177" s="132"/>
      <c r="BUI177" s="132"/>
      <c r="BUJ177" s="132"/>
      <c r="BUK177" s="132"/>
      <c r="BUL177" s="132"/>
      <c r="BUM177" s="132"/>
      <c r="BUN177" s="132"/>
      <c r="BUO177" s="132"/>
      <c r="BUP177" s="132"/>
      <c r="BUQ177" s="132"/>
      <c r="BUR177" s="132"/>
      <c r="BUS177" s="132"/>
      <c r="BUT177" s="132"/>
      <c r="BUU177" s="132"/>
      <c r="BUV177" s="132"/>
      <c r="BUW177" s="132"/>
      <c r="BUX177" s="132"/>
      <c r="BUY177" s="132"/>
      <c r="BUZ177" s="132"/>
      <c r="BVA177" s="132"/>
      <c r="BVB177" s="132"/>
      <c r="BVC177" s="132"/>
      <c r="BVD177" s="132"/>
      <c r="BVE177" s="132"/>
      <c r="BVF177" s="132"/>
      <c r="BVG177" s="132"/>
      <c r="BVH177" s="132"/>
      <c r="BVI177" s="132"/>
      <c r="BVJ177" s="132"/>
      <c r="BVK177" s="132"/>
      <c r="BVL177" s="132"/>
      <c r="BVM177" s="132"/>
      <c r="BVN177" s="132"/>
      <c r="BVO177" s="132"/>
      <c r="BVP177" s="132"/>
      <c r="BVQ177" s="132"/>
      <c r="BVR177" s="132"/>
      <c r="BVS177" s="132"/>
      <c r="BVT177" s="132"/>
      <c r="BVU177" s="132"/>
      <c r="BVV177" s="132"/>
      <c r="BVW177" s="132"/>
      <c r="BVX177" s="132"/>
      <c r="BVY177" s="132"/>
      <c r="BVZ177" s="132"/>
      <c r="BWA177" s="132"/>
      <c r="BWB177" s="132"/>
      <c r="BWC177" s="132"/>
      <c r="BWD177" s="132"/>
      <c r="BWE177" s="132"/>
      <c r="BWF177" s="132"/>
      <c r="BWG177" s="132"/>
      <c r="BWH177" s="132"/>
      <c r="BWI177" s="132"/>
      <c r="BWJ177" s="132"/>
      <c r="BWK177" s="132"/>
      <c r="BWL177" s="132"/>
      <c r="BWM177" s="132"/>
      <c r="BWN177" s="132"/>
      <c r="BWO177" s="132"/>
      <c r="BWP177" s="132"/>
      <c r="BWQ177" s="132"/>
      <c r="BWR177" s="132"/>
      <c r="BWS177" s="132"/>
      <c r="BWT177" s="132"/>
      <c r="BWU177" s="132"/>
      <c r="BWV177" s="132"/>
      <c r="BWW177" s="132"/>
      <c r="BWX177" s="132"/>
      <c r="BWY177" s="132"/>
      <c r="BWZ177" s="132"/>
      <c r="BXA177" s="132"/>
      <c r="BXB177" s="132"/>
      <c r="BXC177" s="132"/>
      <c r="BXD177" s="132"/>
      <c r="BXE177" s="132"/>
      <c r="BXF177" s="132"/>
      <c r="BXG177" s="132"/>
      <c r="BXH177" s="132"/>
      <c r="BXI177" s="132"/>
      <c r="BXJ177" s="132"/>
      <c r="BXK177" s="132"/>
      <c r="BXL177" s="132"/>
      <c r="BXM177" s="132"/>
      <c r="BXN177" s="132"/>
      <c r="BXO177" s="132"/>
      <c r="BXP177" s="132"/>
      <c r="BXQ177" s="132"/>
      <c r="BXR177" s="132"/>
      <c r="BXS177" s="132"/>
      <c r="BXT177" s="132"/>
      <c r="BXU177" s="132"/>
      <c r="BXV177" s="132"/>
      <c r="BXW177" s="132"/>
      <c r="BXX177" s="132"/>
      <c r="BXY177" s="132"/>
      <c r="BXZ177" s="132"/>
      <c r="BYA177" s="132"/>
      <c r="BYB177" s="132"/>
      <c r="BYC177" s="132"/>
      <c r="BYD177" s="132"/>
      <c r="BYE177" s="132"/>
      <c r="BYF177" s="132"/>
      <c r="BYG177" s="132"/>
      <c r="BYH177" s="132"/>
      <c r="BYI177" s="132"/>
      <c r="BYJ177" s="132"/>
      <c r="BYK177" s="132"/>
      <c r="BYL177" s="132"/>
      <c r="BYM177" s="132"/>
      <c r="BYN177" s="132"/>
      <c r="BYO177" s="132"/>
      <c r="BYP177" s="132"/>
      <c r="BYQ177" s="132"/>
      <c r="BYR177" s="132"/>
      <c r="BYS177" s="132"/>
      <c r="BYT177" s="132"/>
      <c r="BYU177" s="132"/>
      <c r="BYV177" s="132"/>
      <c r="BYW177" s="132"/>
      <c r="BYX177" s="132"/>
      <c r="BYY177" s="132"/>
      <c r="BYZ177" s="132"/>
      <c r="BZA177" s="132"/>
      <c r="BZB177" s="132"/>
      <c r="BZC177" s="132"/>
      <c r="BZD177" s="132"/>
      <c r="BZE177" s="132"/>
      <c r="BZF177" s="132"/>
      <c r="BZG177" s="132"/>
      <c r="BZH177" s="132"/>
      <c r="BZI177" s="132"/>
      <c r="BZJ177" s="132"/>
      <c r="BZK177" s="132"/>
      <c r="BZL177" s="132"/>
      <c r="BZM177" s="132"/>
      <c r="BZN177" s="132"/>
      <c r="BZO177" s="132"/>
      <c r="BZP177" s="132"/>
      <c r="BZQ177" s="132"/>
      <c r="BZR177" s="132"/>
      <c r="BZS177" s="132"/>
      <c r="BZT177" s="132"/>
      <c r="BZU177" s="132"/>
      <c r="BZV177" s="132"/>
      <c r="BZW177" s="132"/>
      <c r="BZX177" s="132"/>
      <c r="BZY177" s="132"/>
      <c r="BZZ177" s="132"/>
      <c r="CAA177" s="132"/>
      <c r="CAB177" s="132"/>
      <c r="CAC177" s="132"/>
      <c r="CAD177" s="132"/>
      <c r="CAE177" s="132"/>
      <c r="CAF177" s="132"/>
      <c r="CAG177" s="132"/>
      <c r="CAH177" s="132"/>
      <c r="CAI177" s="132"/>
      <c r="CAJ177" s="132"/>
      <c r="CAK177" s="132"/>
      <c r="CAL177" s="132"/>
      <c r="CAM177" s="132"/>
      <c r="CAN177" s="132"/>
      <c r="CAO177" s="132"/>
      <c r="CAP177" s="132"/>
      <c r="CAQ177" s="132"/>
      <c r="CAR177" s="132"/>
      <c r="CAS177" s="132"/>
      <c r="CAT177" s="132"/>
      <c r="CAU177" s="132"/>
      <c r="CAV177" s="132"/>
      <c r="CAW177" s="132"/>
      <c r="CAX177" s="132"/>
      <c r="CAY177" s="132"/>
      <c r="CAZ177" s="132"/>
      <c r="CBA177" s="132"/>
      <c r="CBB177" s="132"/>
      <c r="CBC177" s="132"/>
      <c r="CBD177" s="132"/>
      <c r="CBE177" s="132"/>
      <c r="CBF177" s="132"/>
      <c r="CBG177" s="132"/>
      <c r="CBH177" s="132"/>
      <c r="CBI177" s="132"/>
      <c r="CBJ177" s="132"/>
      <c r="CBK177" s="132"/>
      <c r="CBL177" s="132"/>
      <c r="CBM177" s="132"/>
      <c r="CBN177" s="132"/>
      <c r="CBO177" s="132"/>
      <c r="CBP177" s="132"/>
      <c r="CBQ177" s="132"/>
      <c r="CBR177" s="132"/>
      <c r="CBS177" s="132"/>
      <c r="CBT177" s="132"/>
      <c r="CBU177" s="132"/>
      <c r="CBV177" s="132"/>
      <c r="CBW177" s="132"/>
      <c r="CBX177" s="132"/>
      <c r="CBY177" s="132"/>
      <c r="CBZ177" s="132"/>
      <c r="CCA177" s="132"/>
      <c r="CCB177" s="132"/>
      <c r="CCC177" s="132"/>
      <c r="CCD177" s="132"/>
      <c r="CCE177" s="132"/>
      <c r="CCF177" s="132"/>
      <c r="CCG177" s="132"/>
      <c r="CCH177" s="132"/>
      <c r="CCI177" s="132"/>
      <c r="CCJ177" s="132"/>
      <c r="CCK177" s="132"/>
      <c r="CCL177" s="132"/>
      <c r="CCM177" s="132"/>
      <c r="CCN177" s="132"/>
      <c r="CCO177" s="132"/>
      <c r="CCP177" s="132"/>
      <c r="CCQ177" s="132"/>
      <c r="CCR177" s="132"/>
      <c r="CCS177" s="132"/>
      <c r="CCT177" s="132"/>
      <c r="CCU177" s="132"/>
      <c r="CCV177" s="132"/>
      <c r="CCW177" s="132"/>
      <c r="CCX177" s="132"/>
      <c r="CCY177" s="132"/>
      <c r="CCZ177" s="132"/>
      <c r="CDA177" s="132"/>
      <c r="CDB177" s="132"/>
      <c r="CDC177" s="132"/>
      <c r="CDD177" s="132"/>
      <c r="CDE177" s="132"/>
      <c r="CDF177" s="132"/>
      <c r="CDG177" s="132"/>
      <c r="CDH177" s="132"/>
      <c r="CDI177" s="132"/>
      <c r="CDJ177" s="132"/>
      <c r="CDK177" s="132"/>
      <c r="CDL177" s="132"/>
      <c r="CDM177" s="132"/>
      <c r="CDN177" s="132"/>
      <c r="CDO177" s="132"/>
      <c r="CDP177" s="132"/>
      <c r="CDQ177" s="132"/>
      <c r="CDR177" s="132"/>
      <c r="CDS177" s="132"/>
      <c r="CDT177" s="132"/>
      <c r="CDU177" s="132"/>
      <c r="CDV177" s="132"/>
      <c r="CDW177" s="132"/>
      <c r="CDX177" s="132"/>
      <c r="CDY177" s="132"/>
      <c r="CDZ177" s="132"/>
      <c r="CEA177" s="132"/>
      <c r="CEB177" s="132"/>
      <c r="CEC177" s="132"/>
      <c r="CED177" s="132"/>
      <c r="CEE177" s="132"/>
      <c r="CEF177" s="132"/>
      <c r="CEG177" s="132"/>
      <c r="CEH177" s="132"/>
      <c r="CEI177" s="132"/>
      <c r="CEJ177" s="132"/>
      <c r="CEK177" s="132"/>
      <c r="CEL177" s="132"/>
      <c r="CEM177" s="132"/>
      <c r="CEN177" s="132"/>
      <c r="CEO177" s="132"/>
      <c r="CEP177" s="132"/>
      <c r="CEQ177" s="132"/>
      <c r="CER177" s="132"/>
      <c r="CES177" s="132"/>
      <c r="CET177" s="132"/>
      <c r="CEU177" s="132"/>
      <c r="CEV177" s="132"/>
      <c r="CEW177" s="132"/>
      <c r="CEX177" s="132"/>
      <c r="CEY177" s="132"/>
      <c r="CEZ177" s="132"/>
      <c r="CFA177" s="132"/>
      <c r="CFB177" s="132"/>
      <c r="CFC177" s="132"/>
      <c r="CFD177" s="132"/>
      <c r="CFE177" s="132"/>
      <c r="CFF177" s="132"/>
      <c r="CFG177" s="132"/>
      <c r="CFH177" s="132"/>
      <c r="CFI177" s="132"/>
      <c r="CFJ177" s="132"/>
      <c r="CFK177" s="132"/>
      <c r="CFL177" s="132"/>
      <c r="CFM177" s="132"/>
      <c r="CFN177" s="132"/>
      <c r="CFO177" s="132"/>
      <c r="CFP177" s="132"/>
      <c r="CFQ177" s="132"/>
      <c r="CFR177" s="132"/>
      <c r="CFS177" s="132"/>
      <c r="CFT177" s="132"/>
      <c r="CFU177" s="132"/>
      <c r="CFV177" s="132"/>
      <c r="CFW177" s="132"/>
      <c r="CFX177" s="132"/>
      <c r="CFY177" s="132"/>
      <c r="CFZ177" s="132"/>
      <c r="CGA177" s="132"/>
      <c r="CGB177" s="132"/>
      <c r="CGC177" s="132"/>
      <c r="CGD177" s="132"/>
      <c r="CGE177" s="132"/>
      <c r="CGF177" s="132"/>
      <c r="CGG177" s="132"/>
      <c r="CGH177" s="132"/>
      <c r="CGI177" s="132"/>
      <c r="CGJ177" s="132"/>
      <c r="CGK177" s="132"/>
      <c r="CGL177" s="132"/>
      <c r="CGM177" s="132"/>
      <c r="CGN177" s="132"/>
      <c r="CGO177" s="132"/>
      <c r="CGP177" s="132"/>
      <c r="CGQ177" s="132"/>
      <c r="CGR177" s="132"/>
      <c r="CGS177" s="132"/>
      <c r="CGT177" s="132"/>
      <c r="CGU177" s="132"/>
      <c r="CGV177" s="132"/>
      <c r="CGW177" s="132"/>
      <c r="CGX177" s="132"/>
      <c r="CGY177" s="132"/>
      <c r="CGZ177" s="132"/>
      <c r="CHA177" s="132"/>
      <c r="CHB177" s="132"/>
      <c r="CHC177" s="132"/>
      <c r="CHD177" s="132"/>
      <c r="CHE177" s="132"/>
      <c r="CHF177" s="132"/>
      <c r="CHG177" s="132"/>
      <c r="CHH177" s="132"/>
      <c r="CHI177" s="132"/>
      <c r="CHJ177" s="132"/>
      <c r="CHK177" s="132"/>
      <c r="CHL177" s="132"/>
      <c r="CHM177" s="132"/>
      <c r="CHN177" s="132"/>
      <c r="CHO177" s="132"/>
      <c r="CHP177" s="132"/>
      <c r="CHQ177" s="132"/>
      <c r="CHR177" s="132"/>
      <c r="CHS177" s="132"/>
      <c r="CHT177" s="132"/>
      <c r="CHU177" s="132"/>
      <c r="CHV177" s="132"/>
      <c r="CHW177" s="132"/>
      <c r="CHX177" s="132"/>
      <c r="CHY177" s="132"/>
      <c r="CHZ177" s="132"/>
      <c r="CIA177" s="132"/>
      <c r="CIB177" s="132"/>
      <c r="CIC177" s="132"/>
      <c r="CID177" s="132"/>
      <c r="CIE177" s="132"/>
      <c r="CIF177" s="132"/>
      <c r="CIG177" s="132"/>
      <c r="CIH177" s="132"/>
      <c r="CII177" s="132"/>
      <c r="CIJ177" s="132"/>
      <c r="CIK177" s="132"/>
      <c r="CIL177" s="132"/>
      <c r="CIM177" s="132"/>
      <c r="CIN177" s="132"/>
      <c r="CIO177" s="132"/>
      <c r="CIP177" s="132"/>
      <c r="CIQ177" s="132"/>
      <c r="CIR177" s="132"/>
      <c r="CIS177" s="132"/>
      <c r="CIT177" s="132"/>
      <c r="CIU177" s="132"/>
      <c r="CIV177" s="132"/>
      <c r="CIW177" s="132"/>
      <c r="CIX177" s="132"/>
      <c r="CIY177" s="132"/>
      <c r="CIZ177" s="132"/>
      <c r="CJA177" s="132"/>
      <c r="CJB177" s="132"/>
      <c r="CJC177" s="132"/>
      <c r="CJD177" s="132"/>
      <c r="CJE177" s="132"/>
      <c r="CJF177" s="132"/>
      <c r="CJG177" s="132"/>
      <c r="CJH177" s="132"/>
      <c r="CJI177" s="132"/>
      <c r="CJJ177" s="132"/>
      <c r="CJK177" s="132"/>
      <c r="CJL177" s="132"/>
      <c r="CJM177" s="132"/>
      <c r="CJN177" s="132"/>
      <c r="CJO177" s="132"/>
      <c r="CJP177" s="132"/>
      <c r="CJQ177" s="132"/>
      <c r="CJR177" s="132"/>
      <c r="CJS177" s="132"/>
      <c r="CJT177" s="132"/>
      <c r="CJU177" s="132"/>
      <c r="CJV177" s="132"/>
      <c r="CJW177" s="132"/>
      <c r="CJX177" s="132"/>
      <c r="CJY177" s="132"/>
      <c r="CJZ177" s="132"/>
      <c r="CKA177" s="132"/>
      <c r="CKB177" s="132"/>
      <c r="CKC177" s="132"/>
      <c r="CKD177" s="132"/>
      <c r="CKE177" s="132"/>
      <c r="CKF177" s="132"/>
      <c r="CKG177" s="132"/>
      <c r="CKH177" s="132"/>
      <c r="CKI177" s="132"/>
      <c r="CKJ177" s="132"/>
      <c r="CKK177" s="132"/>
      <c r="CKL177" s="132"/>
      <c r="CKM177" s="132"/>
      <c r="CKN177" s="132"/>
      <c r="CKO177" s="132"/>
      <c r="CKP177" s="132"/>
      <c r="CKQ177" s="132"/>
      <c r="CKR177" s="132"/>
      <c r="CKS177" s="132"/>
      <c r="CKT177" s="132"/>
      <c r="CKU177" s="132"/>
      <c r="CKV177" s="132"/>
      <c r="CKW177" s="132"/>
      <c r="CKX177" s="132"/>
      <c r="CKY177" s="132"/>
      <c r="CKZ177" s="132"/>
      <c r="CLA177" s="132"/>
      <c r="CLB177" s="132"/>
      <c r="CLC177" s="132"/>
      <c r="CLD177" s="132"/>
      <c r="CLE177" s="132"/>
      <c r="CLF177" s="132"/>
      <c r="CLG177" s="132"/>
      <c r="CLH177" s="132"/>
      <c r="CLI177" s="132"/>
      <c r="CLJ177" s="132"/>
      <c r="CLK177" s="132"/>
      <c r="CLL177" s="132"/>
      <c r="CLM177" s="132"/>
      <c r="CLN177" s="132"/>
      <c r="CLO177" s="132"/>
      <c r="CLP177" s="132"/>
      <c r="CLQ177" s="132"/>
      <c r="CLR177" s="132"/>
      <c r="CLS177" s="132"/>
      <c r="CLT177" s="132"/>
      <c r="CLU177" s="132"/>
      <c r="CLV177" s="132"/>
      <c r="CLW177" s="132"/>
      <c r="CLX177" s="132"/>
      <c r="CLY177" s="132"/>
      <c r="CLZ177" s="132"/>
      <c r="CMA177" s="132"/>
      <c r="CMB177" s="132"/>
      <c r="CMC177" s="132"/>
      <c r="CMD177" s="132"/>
      <c r="CME177" s="132"/>
      <c r="CMF177" s="132"/>
      <c r="CMG177" s="132"/>
      <c r="CMH177" s="132"/>
      <c r="CMI177" s="132"/>
      <c r="CMJ177" s="132"/>
      <c r="CMK177" s="132"/>
      <c r="CML177" s="132"/>
      <c r="CMM177" s="132"/>
      <c r="CMN177" s="132"/>
      <c r="CMO177" s="132"/>
      <c r="CMP177" s="132"/>
      <c r="CMQ177" s="132"/>
      <c r="CMR177" s="132"/>
      <c r="CMS177" s="132"/>
      <c r="CMT177" s="132"/>
      <c r="CMU177" s="132"/>
      <c r="CMV177" s="132"/>
      <c r="CMW177" s="132"/>
      <c r="CMX177" s="132"/>
      <c r="CMY177" s="132"/>
      <c r="CMZ177" s="132"/>
      <c r="CNA177" s="132"/>
      <c r="CNB177" s="132"/>
      <c r="CNC177" s="132"/>
      <c r="CND177" s="132"/>
      <c r="CNE177" s="132"/>
      <c r="CNF177" s="132"/>
      <c r="CNG177" s="132"/>
      <c r="CNH177" s="132"/>
      <c r="CNI177" s="132"/>
      <c r="CNJ177" s="132"/>
      <c r="CNK177" s="132"/>
      <c r="CNL177" s="132"/>
      <c r="CNM177" s="132"/>
      <c r="CNN177" s="132"/>
      <c r="CNO177" s="132"/>
      <c r="CNP177" s="132"/>
      <c r="CNQ177" s="132"/>
      <c r="CNR177" s="132"/>
      <c r="CNS177" s="132"/>
      <c r="CNT177" s="132"/>
      <c r="CNU177" s="132"/>
      <c r="CNV177" s="132"/>
      <c r="CNW177" s="132"/>
      <c r="CNX177" s="132"/>
      <c r="CNY177" s="132"/>
      <c r="CNZ177" s="132"/>
      <c r="COA177" s="132"/>
      <c r="COB177" s="132"/>
      <c r="COC177" s="132"/>
      <c r="COD177" s="132"/>
      <c r="COE177" s="132"/>
      <c r="COF177" s="132"/>
      <c r="COG177" s="132"/>
      <c r="COH177" s="132"/>
      <c r="COI177" s="132"/>
      <c r="COJ177" s="132"/>
      <c r="COK177" s="132"/>
      <c r="COL177" s="132"/>
      <c r="COM177" s="132"/>
      <c r="CON177" s="132"/>
      <c r="COO177" s="132"/>
      <c r="COP177" s="132"/>
      <c r="COQ177" s="132"/>
      <c r="COR177" s="132"/>
      <c r="COS177" s="132"/>
      <c r="COT177" s="132"/>
      <c r="COU177" s="132"/>
      <c r="COV177" s="132"/>
      <c r="COW177" s="132"/>
      <c r="COX177" s="132"/>
      <c r="COY177" s="132"/>
      <c r="COZ177" s="132"/>
      <c r="CPA177" s="132"/>
      <c r="CPB177" s="132"/>
      <c r="CPC177" s="132"/>
      <c r="CPD177" s="132"/>
      <c r="CPE177" s="132"/>
      <c r="CPF177" s="132"/>
      <c r="CPG177" s="132"/>
      <c r="CPH177" s="132"/>
      <c r="CPI177" s="132"/>
      <c r="CPJ177" s="132"/>
      <c r="CPK177" s="132"/>
      <c r="CPL177" s="132"/>
      <c r="CPM177" s="132"/>
      <c r="CPN177" s="132"/>
      <c r="CPO177" s="132"/>
      <c r="CPP177" s="132"/>
      <c r="CPQ177" s="132"/>
      <c r="CPR177" s="132"/>
      <c r="CPS177" s="132"/>
      <c r="CPT177" s="132"/>
      <c r="CPU177" s="132"/>
      <c r="CPV177" s="132"/>
      <c r="CPW177" s="132"/>
      <c r="CPX177" s="132"/>
      <c r="CPY177" s="132"/>
      <c r="CPZ177" s="132"/>
      <c r="CQA177" s="132"/>
      <c r="CQB177" s="132"/>
      <c r="CQC177" s="132"/>
      <c r="CQD177" s="132"/>
      <c r="CQE177" s="132"/>
      <c r="CQF177" s="132"/>
      <c r="CQG177" s="132"/>
      <c r="CQH177" s="132"/>
      <c r="CQI177" s="132"/>
      <c r="CQJ177" s="132"/>
      <c r="CQK177" s="132"/>
      <c r="CQL177" s="132"/>
      <c r="CQM177" s="132"/>
      <c r="CQN177" s="132"/>
      <c r="CQO177" s="132"/>
      <c r="CQP177" s="132"/>
      <c r="CQQ177" s="132"/>
      <c r="CQR177" s="132"/>
      <c r="CQS177" s="132"/>
      <c r="CQT177" s="132"/>
      <c r="CQU177" s="132"/>
      <c r="CQV177" s="132"/>
      <c r="CQW177" s="132"/>
      <c r="CQX177" s="132"/>
      <c r="CQY177" s="132"/>
      <c r="CQZ177" s="132"/>
      <c r="CRA177" s="132"/>
      <c r="CRB177" s="132"/>
      <c r="CRC177" s="132"/>
      <c r="CRD177" s="132"/>
      <c r="CRE177" s="132"/>
      <c r="CRF177" s="132"/>
      <c r="CRG177" s="132"/>
      <c r="CRH177" s="132"/>
      <c r="CRI177" s="132"/>
      <c r="CRJ177" s="132"/>
      <c r="CRK177" s="132"/>
      <c r="CRL177" s="132"/>
      <c r="CRM177" s="132"/>
      <c r="CRN177" s="132"/>
      <c r="CRO177" s="132"/>
      <c r="CRP177" s="132"/>
      <c r="CRQ177" s="132"/>
      <c r="CRR177" s="132"/>
      <c r="CRS177" s="132"/>
      <c r="CRT177" s="132"/>
      <c r="CRU177" s="132"/>
      <c r="CRV177" s="132"/>
      <c r="CRW177" s="132"/>
      <c r="CRX177" s="132"/>
      <c r="CRY177" s="132"/>
      <c r="CRZ177" s="132"/>
      <c r="CSA177" s="132"/>
      <c r="CSB177" s="132"/>
      <c r="CSC177" s="132"/>
      <c r="CSD177" s="132"/>
      <c r="CSE177" s="132"/>
      <c r="CSF177" s="132"/>
      <c r="CSG177" s="132"/>
      <c r="CSH177" s="132"/>
      <c r="CSI177" s="132"/>
      <c r="CSJ177" s="132"/>
      <c r="CSK177" s="132"/>
      <c r="CSL177" s="132"/>
      <c r="CSM177" s="132"/>
      <c r="CSN177" s="132"/>
      <c r="CSO177" s="132"/>
      <c r="CSP177" s="132"/>
      <c r="CSQ177" s="132"/>
      <c r="CSR177" s="132"/>
      <c r="CSS177" s="132"/>
      <c r="CST177" s="132"/>
      <c r="CSU177" s="132"/>
      <c r="CSV177" s="132"/>
      <c r="CSW177" s="132"/>
      <c r="CSX177" s="132"/>
      <c r="CSY177" s="132"/>
      <c r="CSZ177" s="132"/>
      <c r="CTA177" s="132"/>
      <c r="CTB177" s="132"/>
      <c r="CTC177" s="132"/>
      <c r="CTD177" s="132"/>
      <c r="CTE177" s="132"/>
      <c r="CTF177" s="132"/>
      <c r="CTG177" s="132"/>
      <c r="CTH177" s="132"/>
      <c r="CTI177" s="132"/>
      <c r="CTJ177" s="132"/>
      <c r="CTK177" s="132"/>
      <c r="CTL177" s="132"/>
      <c r="CTM177" s="132"/>
      <c r="CTN177" s="132"/>
      <c r="CTO177" s="132"/>
      <c r="CTP177" s="132"/>
      <c r="CTQ177" s="132"/>
      <c r="CTR177" s="132"/>
      <c r="CTS177" s="132"/>
      <c r="CTT177" s="132"/>
      <c r="CTU177" s="132"/>
      <c r="CTV177" s="132"/>
      <c r="CTW177" s="132"/>
      <c r="CTX177" s="132"/>
      <c r="CTY177" s="132"/>
      <c r="CTZ177" s="132"/>
      <c r="CUA177" s="132"/>
      <c r="CUB177" s="132"/>
      <c r="CUC177" s="132"/>
      <c r="CUD177" s="132"/>
      <c r="CUE177" s="132"/>
      <c r="CUF177" s="132"/>
      <c r="CUG177" s="132"/>
      <c r="CUH177" s="132"/>
      <c r="CUI177" s="132"/>
      <c r="CUJ177" s="132"/>
      <c r="CUK177" s="132"/>
      <c r="CUL177" s="132"/>
      <c r="CUM177" s="132"/>
      <c r="CUN177" s="132"/>
      <c r="CUO177" s="132"/>
      <c r="CUP177" s="132"/>
      <c r="CUQ177" s="132"/>
      <c r="CUR177" s="132"/>
      <c r="CUS177" s="132"/>
      <c r="CUT177" s="132"/>
      <c r="CUU177" s="132"/>
      <c r="CUV177" s="132"/>
      <c r="CUW177" s="132"/>
      <c r="CUX177" s="132"/>
      <c r="CUY177" s="132"/>
      <c r="CUZ177" s="132"/>
      <c r="CVA177" s="132"/>
      <c r="CVB177" s="132"/>
      <c r="CVC177" s="132"/>
      <c r="CVD177" s="132"/>
      <c r="CVE177" s="132"/>
      <c r="CVF177" s="132"/>
      <c r="CVG177" s="132"/>
      <c r="CVH177" s="132"/>
      <c r="CVI177" s="132"/>
      <c r="CVJ177" s="132"/>
      <c r="CVK177" s="132"/>
      <c r="CVL177" s="132"/>
      <c r="CVM177" s="132"/>
      <c r="CVN177" s="132"/>
      <c r="CVO177" s="132"/>
      <c r="CVP177" s="132"/>
      <c r="CVQ177" s="132"/>
      <c r="CVR177" s="132"/>
      <c r="CVS177" s="132"/>
      <c r="CVT177" s="132"/>
      <c r="CVU177" s="132"/>
      <c r="CVV177" s="132"/>
      <c r="CVW177" s="132"/>
      <c r="CVX177" s="132"/>
      <c r="CVY177" s="132"/>
      <c r="CVZ177" s="132"/>
      <c r="CWA177" s="132"/>
      <c r="CWB177" s="132"/>
      <c r="CWC177" s="132"/>
      <c r="CWD177" s="132"/>
      <c r="CWE177" s="132"/>
      <c r="CWF177" s="132"/>
      <c r="CWG177" s="132"/>
      <c r="CWH177" s="132"/>
      <c r="CWI177" s="132"/>
      <c r="CWJ177" s="132"/>
      <c r="CWK177" s="132"/>
      <c r="CWL177" s="132"/>
      <c r="CWM177" s="132"/>
      <c r="CWN177" s="132"/>
      <c r="CWO177" s="132"/>
      <c r="CWP177" s="132"/>
      <c r="CWQ177" s="132"/>
      <c r="CWR177" s="132"/>
      <c r="CWS177" s="132"/>
      <c r="CWT177" s="132"/>
      <c r="CWU177" s="132"/>
      <c r="CWV177" s="132"/>
      <c r="CWW177" s="132"/>
      <c r="CWX177" s="132"/>
      <c r="CWY177" s="132"/>
      <c r="CWZ177" s="132"/>
      <c r="CXA177" s="132"/>
      <c r="CXB177" s="132"/>
      <c r="CXC177" s="132"/>
      <c r="CXD177" s="132"/>
      <c r="CXE177" s="132"/>
      <c r="CXF177" s="132"/>
      <c r="CXG177" s="132"/>
      <c r="CXH177" s="132"/>
      <c r="CXI177" s="132"/>
      <c r="CXJ177" s="132"/>
      <c r="CXK177" s="132"/>
      <c r="CXL177" s="132"/>
      <c r="CXM177" s="132"/>
      <c r="CXN177" s="132"/>
      <c r="CXO177" s="132"/>
      <c r="CXP177" s="132"/>
      <c r="CXQ177" s="132"/>
      <c r="CXR177" s="132"/>
      <c r="CXS177" s="132"/>
      <c r="CXT177" s="132"/>
      <c r="CXU177" s="132"/>
      <c r="CXV177" s="132"/>
      <c r="CXW177" s="132"/>
      <c r="CXX177" s="132"/>
      <c r="CXY177" s="132"/>
      <c r="CXZ177" s="132"/>
      <c r="CYA177" s="132"/>
      <c r="CYB177" s="132"/>
      <c r="CYC177" s="132"/>
      <c r="CYD177" s="132"/>
      <c r="CYE177" s="132"/>
      <c r="CYF177" s="132"/>
      <c r="CYG177" s="132"/>
      <c r="CYH177" s="132"/>
      <c r="CYI177" s="132"/>
      <c r="CYJ177" s="132"/>
      <c r="CYK177" s="132"/>
      <c r="CYL177" s="132"/>
      <c r="CYM177" s="132"/>
      <c r="CYN177" s="132"/>
      <c r="CYO177" s="132"/>
      <c r="CYP177" s="132"/>
      <c r="CYQ177" s="132"/>
      <c r="CYR177" s="132"/>
      <c r="CYS177" s="132"/>
      <c r="CYT177" s="132"/>
      <c r="CYU177" s="132"/>
      <c r="CYV177" s="132"/>
      <c r="CYW177" s="132"/>
      <c r="CYX177" s="132"/>
      <c r="CYY177" s="132"/>
      <c r="CYZ177" s="132"/>
      <c r="CZA177" s="132"/>
      <c r="CZB177" s="132"/>
      <c r="CZC177" s="132"/>
      <c r="CZD177" s="132"/>
      <c r="CZE177" s="132"/>
      <c r="CZF177" s="132"/>
      <c r="CZG177" s="132"/>
      <c r="CZH177" s="132"/>
      <c r="CZI177" s="132"/>
      <c r="CZJ177" s="132"/>
      <c r="CZK177" s="132"/>
      <c r="CZL177" s="132"/>
      <c r="CZM177" s="132"/>
      <c r="CZN177" s="132"/>
      <c r="CZO177" s="132"/>
      <c r="CZP177" s="132"/>
      <c r="CZQ177" s="132"/>
      <c r="CZR177" s="132"/>
      <c r="CZS177" s="132"/>
      <c r="CZT177" s="132"/>
      <c r="CZU177" s="132"/>
      <c r="CZV177" s="132"/>
      <c r="CZW177" s="132"/>
      <c r="CZX177" s="132"/>
      <c r="CZY177" s="132"/>
      <c r="CZZ177" s="132"/>
      <c r="DAA177" s="132"/>
      <c r="DAB177" s="132"/>
      <c r="DAC177" s="132"/>
      <c r="DAD177" s="132"/>
      <c r="DAE177" s="132"/>
      <c r="DAF177" s="132"/>
      <c r="DAG177" s="132"/>
      <c r="DAH177" s="132"/>
      <c r="DAI177" s="132"/>
      <c r="DAJ177" s="132"/>
      <c r="DAK177" s="132"/>
      <c r="DAL177" s="132"/>
      <c r="DAM177" s="132"/>
      <c r="DAN177" s="132"/>
      <c r="DAO177" s="132"/>
      <c r="DAP177" s="132"/>
      <c r="DAQ177" s="132"/>
      <c r="DAR177" s="132"/>
      <c r="DAS177" s="132"/>
      <c r="DAT177" s="132"/>
      <c r="DAU177" s="132"/>
      <c r="DAV177" s="132"/>
      <c r="DAW177" s="132"/>
      <c r="DAX177" s="132"/>
      <c r="DAY177" s="132"/>
      <c r="DAZ177" s="132"/>
      <c r="DBA177" s="132"/>
      <c r="DBB177" s="132"/>
      <c r="DBC177" s="132"/>
      <c r="DBD177" s="132"/>
      <c r="DBE177" s="132"/>
      <c r="DBF177" s="132"/>
      <c r="DBG177" s="132"/>
      <c r="DBH177" s="132"/>
      <c r="DBI177" s="132"/>
      <c r="DBJ177" s="132"/>
      <c r="DBK177" s="132"/>
      <c r="DBL177" s="132"/>
      <c r="DBM177" s="132"/>
      <c r="DBN177" s="132"/>
      <c r="DBO177" s="132"/>
      <c r="DBP177" s="132"/>
      <c r="DBQ177" s="132"/>
      <c r="DBR177" s="132"/>
      <c r="DBS177" s="132"/>
      <c r="DBT177" s="132"/>
      <c r="DBU177" s="132"/>
      <c r="DBV177" s="132"/>
      <c r="DBW177" s="132"/>
      <c r="DBX177" s="132"/>
      <c r="DBY177" s="132"/>
      <c r="DBZ177" s="132"/>
      <c r="DCA177" s="132"/>
      <c r="DCB177" s="132"/>
      <c r="DCC177" s="132"/>
      <c r="DCD177" s="132"/>
      <c r="DCE177" s="132"/>
      <c r="DCF177" s="132"/>
      <c r="DCG177" s="132"/>
      <c r="DCH177" s="132"/>
      <c r="DCI177" s="132"/>
      <c r="DCJ177" s="132"/>
      <c r="DCK177" s="132"/>
      <c r="DCL177" s="132"/>
      <c r="DCM177" s="132"/>
      <c r="DCN177" s="132"/>
      <c r="DCO177" s="132"/>
      <c r="DCP177" s="132"/>
      <c r="DCQ177" s="132"/>
      <c r="DCR177" s="132"/>
      <c r="DCS177" s="132"/>
      <c r="DCT177" s="132"/>
      <c r="DCU177" s="132"/>
      <c r="DCV177" s="132"/>
      <c r="DCW177" s="132"/>
      <c r="DCX177" s="132"/>
      <c r="DCY177" s="132"/>
      <c r="DCZ177" s="132"/>
      <c r="DDA177" s="132"/>
      <c r="DDB177" s="132"/>
      <c r="DDC177" s="132"/>
      <c r="DDD177" s="132"/>
      <c r="DDE177" s="132"/>
      <c r="DDF177" s="132"/>
      <c r="DDG177" s="132"/>
      <c r="DDH177" s="132"/>
      <c r="DDI177" s="132"/>
      <c r="DDJ177" s="132"/>
      <c r="DDK177" s="132"/>
      <c r="DDL177" s="132"/>
      <c r="DDM177" s="132"/>
      <c r="DDN177" s="132"/>
      <c r="DDO177" s="132"/>
      <c r="DDP177" s="132"/>
      <c r="DDQ177" s="132"/>
      <c r="DDR177" s="132"/>
      <c r="DDS177" s="132"/>
      <c r="DDT177" s="132"/>
      <c r="DDU177" s="132"/>
      <c r="DDV177" s="132"/>
      <c r="DDW177" s="132"/>
      <c r="DDX177" s="132"/>
      <c r="DDY177" s="132"/>
      <c r="DDZ177" s="132"/>
      <c r="DEA177" s="132"/>
      <c r="DEB177" s="132"/>
      <c r="DEC177" s="132"/>
      <c r="DED177" s="132"/>
      <c r="DEE177" s="132"/>
      <c r="DEF177" s="132"/>
      <c r="DEG177" s="132"/>
      <c r="DEH177" s="132"/>
      <c r="DEI177" s="132"/>
      <c r="DEJ177" s="132"/>
      <c r="DEK177" s="132"/>
      <c r="DEL177" s="132"/>
      <c r="DEM177" s="132"/>
      <c r="DEN177" s="132"/>
      <c r="DEO177" s="132"/>
      <c r="DEP177" s="132"/>
      <c r="DEQ177" s="132"/>
      <c r="DER177" s="132"/>
      <c r="DES177" s="132"/>
      <c r="DET177" s="132"/>
      <c r="DEU177" s="132"/>
      <c r="DEV177" s="132"/>
      <c r="DEW177" s="132"/>
      <c r="DEX177" s="132"/>
      <c r="DEY177" s="132"/>
      <c r="DEZ177" s="132"/>
      <c r="DFA177" s="132"/>
      <c r="DFB177" s="132"/>
      <c r="DFC177" s="132"/>
      <c r="DFD177" s="132"/>
      <c r="DFE177" s="132"/>
      <c r="DFF177" s="132"/>
      <c r="DFG177" s="132"/>
      <c r="DFH177" s="132"/>
      <c r="DFI177" s="132"/>
      <c r="DFJ177" s="132"/>
      <c r="DFK177" s="132"/>
      <c r="DFL177" s="132"/>
      <c r="DFM177" s="132"/>
      <c r="DFN177" s="132"/>
      <c r="DFO177" s="132"/>
      <c r="DFP177" s="132"/>
      <c r="DFQ177" s="132"/>
      <c r="DFR177" s="132"/>
      <c r="DFS177" s="132"/>
      <c r="DFT177" s="132"/>
      <c r="DFU177" s="132"/>
      <c r="DFV177" s="132"/>
      <c r="DFW177" s="132"/>
      <c r="DFX177" s="132"/>
      <c r="DFY177" s="132"/>
      <c r="DFZ177" s="132"/>
      <c r="DGA177" s="132"/>
      <c r="DGB177" s="132"/>
      <c r="DGC177" s="132"/>
      <c r="DGD177" s="132"/>
      <c r="DGE177" s="132"/>
      <c r="DGF177" s="132"/>
      <c r="DGG177" s="132"/>
      <c r="DGH177" s="132"/>
      <c r="DGI177" s="132"/>
      <c r="DGJ177" s="132"/>
      <c r="DGK177" s="132"/>
      <c r="DGL177" s="132"/>
      <c r="DGM177" s="132"/>
      <c r="DGN177" s="132"/>
      <c r="DGO177" s="132"/>
      <c r="DGP177" s="132"/>
      <c r="DGQ177" s="132"/>
      <c r="DGR177" s="132"/>
      <c r="DGS177" s="132"/>
      <c r="DGT177" s="132"/>
      <c r="DGU177" s="132"/>
      <c r="DGV177" s="132"/>
      <c r="DGW177" s="132"/>
      <c r="DGX177" s="132"/>
      <c r="DGY177" s="132"/>
      <c r="DGZ177" s="132"/>
      <c r="DHA177" s="132"/>
      <c r="DHB177" s="132"/>
      <c r="DHC177" s="132"/>
      <c r="DHD177" s="132"/>
      <c r="DHE177" s="132"/>
      <c r="DHF177" s="132"/>
      <c r="DHG177" s="132"/>
      <c r="DHH177" s="132"/>
      <c r="DHI177" s="132"/>
      <c r="DHJ177" s="132"/>
      <c r="DHK177" s="132"/>
      <c r="DHL177" s="132"/>
      <c r="DHM177" s="132"/>
      <c r="DHN177" s="132"/>
      <c r="DHO177" s="132"/>
      <c r="DHP177" s="132"/>
      <c r="DHQ177" s="132"/>
      <c r="DHR177" s="132"/>
      <c r="DHS177" s="132"/>
      <c r="DHT177" s="132"/>
      <c r="DHU177" s="132"/>
      <c r="DHV177" s="132"/>
      <c r="DHW177" s="132"/>
      <c r="DHX177" s="132"/>
      <c r="DHY177" s="132"/>
      <c r="DHZ177" s="132"/>
      <c r="DIA177" s="132"/>
      <c r="DIB177" s="132"/>
      <c r="DIC177" s="132"/>
      <c r="DID177" s="132"/>
      <c r="DIE177" s="132"/>
      <c r="DIF177" s="132"/>
      <c r="DIG177" s="132"/>
      <c r="DIH177" s="132"/>
      <c r="DII177" s="132"/>
      <c r="DIJ177" s="132"/>
      <c r="DIK177" s="132"/>
      <c r="DIL177" s="132"/>
      <c r="DIM177" s="132"/>
      <c r="DIN177" s="132"/>
      <c r="DIO177" s="132"/>
      <c r="DIP177" s="132"/>
      <c r="DIQ177" s="132"/>
      <c r="DIR177" s="132"/>
      <c r="DIS177" s="132"/>
      <c r="DIT177" s="132"/>
      <c r="DIU177" s="132"/>
      <c r="DIV177" s="132"/>
      <c r="DIW177" s="132"/>
      <c r="DIX177" s="132"/>
      <c r="DIY177" s="132"/>
      <c r="DIZ177" s="132"/>
      <c r="DJA177" s="132"/>
      <c r="DJB177" s="132"/>
      <c r="DJC177" s="132"/>
      <c r="DJD177" s="132"/>
      <c r="DJE177" s="132"/>
      <c r="DJF177" s="132"/>
      <c r="DJG177" s="132"/>
      <c r="DJH177" s="132"/>
      <c r="DJI177" s="132"/>
      <c r="DJJ177" s="132"/>
      <c r="DJK177" s="132"/>
      <c r="DJL177" s="132"/>
      <c r="DJM177" s="132"/>
      <c r="DJN177" s="132"/>
      <c r="DJO177" s="132"/>
      <c r="DJP177" s="132"/>
      <c r="DJQ177" s="132"/>
      <c r="DJR177" s="132"/>
      <c r="DJS177" s="132"/>
      <c r="DJT177" s="132"/>
      <c r="DJU177" s="132"/>
      <c r="DJV177" s="132"/>
      <c r="DJW177" s="132"/>
      <c r="DJX177" s="132"/>
      <c r="DJY177" s="132"/>
      <c r="DJZ177" s="132"/>
      <c r="DKA177" s="132"/>
      <c r="DKB177" s="132"/>
      <c r="DKC177" s="132"/>
      <c r="DKD177" s="132"/>
      <c r="DKE177" s="132"/>
      <c r="DKF177" s="132"/>
      <c r="DKG177" s="132"/>
      <c r="DKH177" s="132"/>
      <c r="DKI177" s="132"/>
      <c r="DKJ177" s="132"/>
      <c r="DKK177" s="132"/>
      <c r="DKL177" s="132"/>
      <c r="DKM177" s="132"/>
      <c r="DKN177" s="132"/>
      <c r="DKO177" s="132"/>
      <c r="DKP177" s="132"/>
      <c r="DKQ177" s="132"/>
      <c r="DKR177" s="132"/>
      <c r="DKS177" s="132"/>
      <c r="DKT177" s="132"/>
      <c r="DKU177" s="132"/>
      <c r="DKV177" s="132"/>
      <c r="DKW177" s="132"/>
      <c r="DKX177" s="132"/>
      <c r="DKY177" s="132"/>
      <c r="DKZ177" s="132"/>
      <c r="DLA177" s="132"/>
      <c r="DLB177" s="132"/>
      <c r="DLC177" s="132"/>
      <c r="DLD177" s="132"/>
      <c r="DLE177" s="132"/>
      <c r="DLF177" s="132"/>
      <c r="DLG177" s="132"/>
      <c r="DLH177" s="132"/>
      <c r="DLI177" s="132"/>
      <c r="DLJ177" s="132"/>
      <c r="DLK177" s="132"/>
      <c r="DLL177" s="132"/>
      <c r="DLM177" s="132"/>
      <c r="DLN177" s="132"/>
      <c r="DLO177" s="132"/>
      <c r="DLP177" s="132"/>
      <c r="DLQ177" s="132"/>
      <c r="DLR177" s="132"/>
      <c r="DLS177" s="132"/>
      <c r="DLT177" s="132"/>
      <c r="DLU177" s="132"/>
      <c r="DLV177" s="132"/>
      <c r="DLW177" s="132"/>
      <c r="DLX177" s="132"/>
      <c r="DLY177" s="132"/>
      <c r="DLZ177" s="132"/>
      <c r="DMA177" s="132"/>
      <c r="DMB177" s="132"/>
      <c r="DMC177" s="132"/>
      <c r="DMD177" s="132"/>
      <c r="DME177" s="132"/>
      <c r="DMF177" s="132"/>
      <c r="DMG177" s="132"/>
      <c r="DMH177" s="132"/>
      <c r="DMI177" s="132"/>
      <c r="DMJ177" s="132"/>
      <c r="DMK177" s="132"/>
      <c r="DML177" s="132"/>
      <c r="DMM177" s="132"/>
      <c r="DMN177" s="132"/>
      <c r="DMO177" s="132"/>
      <c r="DMP177" s="132"/>
      <c r="DMQ177" s="132"/>
      <c r="DMR177" s="132"/>
      <c r="DMS177" s="132"/>
      <c r="DMT177" s="132"/>
      <c r="DMU177" s="132"/>
      <c r="DMV177" s="132"/>
      <c r="DMW177" s="132"/>
      <c r="DMX177" s="132"/>
      <c r="DMY177" s="132"/>
      <c r="DMZ177" s="132"/>
      <c r="DNA177" s="132"/>
      <c r="DNB177" s="132"/>
      <c r="DNC177" s="132"/>
      <c r="DND177" s="132"/>
      <c r="DNE177" s="132"/>
      <c r="DNF177" s="132"/>
      <c r="DNG177" s="132"/>
      <c r="DNH177" s="132"/>
      <c r="DNI177" s="132"/>
      <c r="DNJ177" s="132"/>
      <c r="DNK177" s="132"/>
      <c r="DNL177" s="132"/>
      <c r="DNM177" s="132"/>
      <c r="DNN177" s="132"/>
      <c r="DNO177" s="132"/>
      <c r="DNP177" s="132"/>
      <c r="DNQ177" s="132"/>
      <c r="DNR177" s="132"/>
      <c r="DNS177" s="132"/>
      <c r="DNT177" s="132"/>
      <c r="DNU177" s="132"/>
      <c r="DNV177" s="132"/>
      <c r="DNW177" s="132"/>
      <c r="DNX177" s="132"/>
      <c r="DNY177" s="132"/>
      <c r="DNZ177" s="132"/>
      <c r="DOA177" s="132"/>
      <c r="DOB177" s="132"/>
      <c r="DOC177" s="132"/>
      <c r="DOD177" s="132"/>
      <c r="DOE177" s="132"/>
      <c r="DOF177" s="132"/>
      <c r="DOG177" s="132"/>
      <c r="DOH177" s="132"/>
      <c r="DOI177" s="132"/>
      <c r="DOJ177" s="132"/>
      <c r="DOK177" s="132"/>
      <c r="DOL177" s="132"/>
      <c r="DOM177" s="132"/>
      <c r="DON177" s="132"/>
      <c r="DOO177" s="132"/>
      <c r="DOP177" s="132"/>
      <c r="DOQ177" s="132"/>
      <c r="DOR177" s="132"/>
      <c r="DOS177" s="132"/>
      <c r="DOT177" s="132"/>
      <c r="DOU177" s="132"/>
      <c r="DOV177" s="132"/>
      <c r="DOW177" s="132"/>
      <c r="DOX177" s="132"/>
      <c r="DOY177" s="132"/>
      <c r="DOZ177" s="132"/>
      <c r="DPA177" s="132"/>
      <c r="DPB177" s="132"/>
      <c r="DPC177" s="132"/>
      <c r="DPD177" s="132"/>
      <c r="DPE177" s="132"/>
      <c r="DPF177" s="132"/>
      <c r="DPG177" s="132"/>
      <c r="DPH177" s="132"/>
      <c r="DPI177" s="132"/>
      <c r="DPJ177" s="132"/>
      <c r="DPK177" s="132"/>
      <c r="DPL177" s="132"/>
      <c r="DPM177" s="132"/>
      <c r="DPN177" s="132"/>
      <c r="DPO177" s="132"/>
      <c r="DPP177" s="132"/>
      <c r="DPQ177" s="132"/>
      <c r="DPR177" s="132"/>
      <c r="DPS177" s="132"/>
      <c r="DPT177" s="132"/>
      <c r="DPU177" s="132"/>
      <c r="DPV177" s="132"/>
      <c r="DPW177" s="132"/>
      <c r="DPX177" s="132"/>
      <c r="DPY177" s="132"/>
      <c r="DPZ177" s="132"/>
      <c r="DQA177" s="132"/>
      <c r="DQB177" s="132"/>
      <c r="DQC177" s="132"/>
      <c r="DQD177" s="132"/>
      <c r="DQE177" s="132"/>
      <c r="DQF177" s="132"/>
      <c r="DQG177" s="132"/>
      <c r="DQH177" s="132"/>
      <c r="DQI177" s="132"/>
      <c r="DQJ177" s="132"/>
      <c r="DQK177" s="132"/>
      <c r="DQL177" s="132"/>
      <c r="DQM177" s="132"/>
      <c r="DQN177" s="132"/>
      <c r="DQO177" s="132"/>
      <c r="DQP177" s="132"/>
      <c r="DQQ177" s="132"/>
      <c r="DQR177" s="132"/>
      <c r="DQS177" s="132"/>
      <c r="DQT177" s="132"/>
      <c r="DQU177" s="132"/>
      <c r="DQV177" s="132"/>
      <c r="DQW177" s="132"/>
      <c r="DQX177" s="132"/>
      <c r="DQY177" s="132"/>
      <c r="DQZ177" s="132"/>
      <c r="DRA177" s="132"/>
      <c r="DRB177" s="132"/>
      <c r="DRC177" s="132"/>
      <c r="DRD177" s="132"/>
      <c r="DRE177" s="132"/>
      <c r="DRF177" s="132"/>
      <c r="DRG177" s="132"/>
      <c r="DRH177" s="132"/>
      <c r="DRI177" s="132"/>
      <c r="DRJ177" s="132"/>
      <c r="DRK177" s="132"/>
      <c r="DRL177" s="132"/>
      <c r="DRM177" s="132"/>
      <c r="DRN177" s="132"/>
      <c r="DRO177" s="132"/>
      <c r="DRP177" s="132"/>
      <c r="DRQ177" s="132"/>
      <c r="DRR177" s="132"/>
      <c r="DRS177" s="132"/>
      <c r="DRT177" s="132"/>
      <c r="DRU177" s="132"/>
      <c r="DRV177" s="132"/>
      <c r="DRW177" s="132"/>
      <c r="DRX177" s="132"/>
      <c r="DRY177" s="132"/>
      <c r="DRZ177" s="132"/>
      <c r="DSA177" s="132"/>
      <c r="DSB177" s="132"/>
      <c r="DSC177" s="132"/>
      <c r="DSD177" s="132"/>
      <c r="DSE177" s="132"/>
      <c r="DSF177" s="132"/>
      <c r="DSG177" s="132"/>
      <c r="DSH177" s="132"/>
      <c r="DSI177" s="132"/>
      <c r="DSJ177" s="132"/>
      <c r="DSK177" s="132"/>
      <c r="DSL177" s="132"/>
      <c r="DSM177" s="132"/>
      <c r="DSN177" s="132"/>
      <c r="DSO177" s="132"/>
      <c r="DSP177" s="132"/>
      <c r="DSQ177" s="132"/>
      <c r="DSR177" s="132"/>
      <c r="DSS177" s="132"/>
      <c r="DST177" s="132"/>
      <c r="DSU177" s="132"/>
      <c r="DSV177" s="132"/>
      <c r="DSW177" s="132"/>
      <c r="DSX177" s="132"/>
      <c r="DSY177" s="132"/>
      <c r="DSZ177" s="132"/>
      <c r="DTA177" s="132"/>
      <c r="DTB177" s="132"/>
      <c r="DTC177" s="132"/>
      <c r="DTD177" s="132"/>
      <c r="DTE177" s="132"/>
      <c r="DTF177" s="132"/>
      <c r="DTG177" s="132"/>
      <c r="DTH177" s="132"/>
      <c r="DTI177" s="132"/>
      <c r="DTJ177" s="132"/>
      <c r="DTK177" s="132"/>
      <c r="DTL177" s="132"/>
      <c r="DTM177" s="132"/>
      <c r="DTN177" s="132"/>
      <c r="DTO177" s="132"/>
      <c r="DTP177" s="132"/>
      <c r="DTQ177" s="132"/>
      <c r="DTR177" s="132"/>
      <c r="DTS177" s="132"/>
      <c r="DTT177" s="132"/>
      <c r="DTU177" s="132"/>
      <c r="DTV177" s="132"/>
      <c r="DTW177" s="132"/>
      <c r="DTX177" s="132"/>
      <c r="DTY177" s="132"/>
      <c r="DTZ177" s="132"/>
      <c r="DUA177" s="132"/>
      <c r="DUB177" s="132"/>
      <c r="DUC177" s="132"/>
      <c r="DUD177" s="132"/>
      <c r="DUE177" s="132"/>
      <c r="DUF177" s="132"/>
      <c r="DUG177" s="132"/>
      <c r="DUH177" s="132"/>
      <c r="DUI177" s="132"/>
      <c r="DUJ177" s="132"/>
      <c r="DUK177" s="132"/>
      <c r="DUL177" s="132"/>
      <c r="DUM177" s="132"/>
      <c r="DUN177" s="132"/>
      <c r="DUO177" s="132"/>
      <c r="DUP177" s="132"/>
      <c r="DUQ177" s="132"/>
      <c r="DUR177" s="132"/>
      <c r="DUS177" s="132"/>
      <c r="DUT177" s="132"/>
      <c r="DUU177" s="132"/>
      <c r="DUV177" s="132"/>
      <c r="DUW177" s="132"/>
      <c r="DUX177" s="132"/>
      <c r="DUY177" s="132"/>
      <c r="DUZ177" s="132"/>
      <c r="DVA177" s="132"/>
      <c r="DVB177" s="132"/>
      <c r="DVC177" s="132"/>
      <c r="DVD177" s="132"/>
      <c r="DVE177" s="132"/>
      <c r="DVF177" s="132"/>
      <c r="DVG177" s="132"/>
      <c r="DVH177" s="132"/>
      <c r="DVI177" s="132"/>
      <c r="DVJ177" s="132"/>
      <c r="DVK177" s="132"/>
      <c r="DVL177" s="132"/>
      <c r="DVM177" s="132"/>
      <c r="DVN177" s="132"/>
      <c r="DVO177" s="132"/>
      <c r="DVP177" s="132"/>
      <c r="DVQ177" s="132"/>
      <c r="DVR177" s="132"/>
      <c r="DVS177" s="132"/>
      <c r="DVT177" s="132"/>
      <c r="DVU177" s="132"/>
      <c r="DVV177" s="132"/>
      <c r="DVW177" s="132"/>
      <c r="DVX177" s="132"/>
      <c r="DVY177" s="132"/>
      <c r="DVZ177" s="132"/>
      <c r="DWA177" s="132"/>
      <c r="DWB177" s="132"/>
      <c r="DWC177" s="132"/>
      <c r="DWD177" s="132"/>
      <c r="DWE177" s="132"/>
      <c r="DWF177" s="132"/>
      <c r="DWG177" s="132"/>
      <c r="DWH177" s="132"/>
      <c r="DWI177" s="132"/>
      <c r="DWJ177" s="132"/>
      <c r="DWK177" s="132"/>
      <c r="DWL177" s="132"/>
      <c r="DWM177" s="132"/>
      <c r="DWN177" s="132"/>
      <c r="DWO177" s="132"/>
      <c r="DWP177" s="132"/>
      <c r="DWQ177" s="132"/>
      <c r="DWR177" s="132"/>
      <c r="DWS177" s="132"/>
      <c r="DWT177" s="132"/>
      <c r="DWU177" s="132"/>
      <c r="DWV177" s="132"/>
      <c r="DWW177" s="132"/>
      <c r="DWX177" s="132"/>
      <c r="DWY177" s="132"/>
      <c r="DWZ177" s="132"/>
      <c r="DXA177" s="132"/>
      <c r="DXB177" s="132"/>
      <c r="DXC177" s="132"/>
      <c r="DXD177" s="132"/>
      <c r="DXE177" s="132"/>
      <c r="DXF177" s="132"/>
      <c r="DXG177" s="132"/>
      <c r="DXH177" s="132"/>
      <c r="DXI177" s="132"/>
      <c r="DXJ177" s="132"/>
      <c r="DXK177" s="132"/>
      <c r="DXL177" s="132"/>
      <c r="DXM177" s="132"/>
      <c r="DXN177" s="132"/>
      <c r="DXO177" s="132"/>
      <c r="DXP177" s="132"/>
      <c r="DXQ177" s="132"/>
      <c r="DXR177" s="132"/>
      <c r="DXS177" s="132"/>
      <c r="DXT177" s="132"/>
      <c r="DXU177" s="132"/>
      <c r="DXV177" s="132"/>
      <c r="DXW177" s="132"/>
      <c r="DXX177" s="132"/>
      <c r="DXY177" s="132"/>
      <c r="DXZ177" s="132"/>
      <c r="DYA177" s="132"/>
      <c r="DYB177" s="132"/>
      <c r="DYC177" s="132"/>
      <c r="DYD177" s="132"/>
      <c r="DYE177" s="132"/>
      <c r="DYF177" s="132"/>
      <c r="DYG177" s="132"/>
      <c r="DYH177" s="132"/>
      <c r="DYI177" s="132"/>
      <c r="DYJ177" s="132"/>
      <c r="DYK177" s="132"/>
      <c r="DYL177" s="132"/>
      <c r="DYM177" s="132"/>
      <c r="DYN177" s="132"/>
      <c r="DYO177" s="132"/>
      <c r="DYP177" s="132"/>
      <c r="DYQ177" s="132"/>
      <c r="DYR177" s="132"/>
      <c r="DYS177" s="132"/>
      <c r="DYT177" s="132"/>
      <c r="DYU177" s="132"/>
      <c r="DYV177" s="132"/>
      <c r="DYW177" s="132"/>
      <c r="DYX177" s="132"/>
      <c r="DYY177" s="132"/>
      <c r="DYZ177" s="132"/>
      <c r="DZA177" s="132"/>
      <c r="DZB177" s="132"/>
      <c r="DZC177" s="132"/>
      <c r="DZD177" s="132"/>
      <c r="DZE177" s="132"/>
      <c r="DZF177" s="132"/>
      <c r="DZG177" s="132"/>
      <c r="DZH177" s="132"/>
      <c r="DZI177" s="132"/>
      <c r="DZJ177" s="132"/>
      <c r="DZK177" s="132"/>
      <c r="DZL177" s="132"/>
      <c r="DZM177" s="132"/>
      <c r="DZN177" s="132"/>
      <c r="DZO177" s="132"/>
      <c r="DZP177" s="132"/>
      <c r="DZQ177" s="132"/>
      <c r="DZR177" s="132"/>
      <c r="DZS177" s="132"/>
      <c r="DZT177" s="132"/>
      <c r="DZU177" s="132"/>
      <c r="DZV177" s="132"/>
      <c r="DZW177" s="132"/>
      <c r="DZX177" s="132"/>
      <c r="DZY177" s="132"/>
      <c r="DZZ177" s="132"/>
      <c r="EAA177" s="132"/>
      <c r="EAB177" s="132"/>
      <c r="EAC177" s="132"/>
      <c r="EAD177" s="132"/>
      <c r="EAE177" s="132"/>
      <c r="EAF177" s="132"/>
      <c r="EAG177" s="132"/>
      <c r="EAH177" s="132"/>
      <c r="EAI177" s="132"/>
      <c r="EAJ177" s="132"/>
      <c r="EAK177" s="132"/>
      <c r="EAL177" s="132"/>
      <c r="EAM177" s="132"/>
      <c r="EAN177" s="132"/>
      <c r="EAO177" s="132"/>
      <c r="EAP177" s="132"/>
      <c r="EAQ177" s="132"/>
      <c r="EAR177" s="132"/>
      <c r="EAS177" s="132"/>
      <c r="EAT177" s="132"/>
      <c r="EAU177" s="132"/>
      <c r="EAV177" s="132"/>
      <c r="EAW177" s="132"/>
      <c r="EAX177" s="132"/>
      <c r="EAY177" s="132"/>
      <c r="EAZ177" s="132"/>
      <c r="EBA177" s="132"/>
      <c r="EBB177" s="132"/>
      <c r="EBC177" s="132"/>
      <c r="EBD177" s="132"/>
      <c r="EBE177" s="132"/>
      <c r="EBF177" s="132"/>
      <c r="EBG177" s="132"/>
      <c r="EBH177" s="132"/>
      <c r="EBI177" s="132"/>
      <c r="EBJ177" s="132"/>
      <c r="EBK177" s="132"/>
      <c r="EBL177" s="132"/>
      <c r="EBM177" s="132"/>
      <c r="EBN177" s="132"/>
      <c r="EBO177" s="132"/>
      <c r="EBP177" s="132"/>
      <c r="EBQ177" s="132"/>
      <c r="EBR177" s="132"/>
      <c r="EBS177" s="132"/>
      <c r="EBT177" s="132"/>
      <c r="EBU177" s="132"/>
      <c r="EBV177" s="132"/>
      <c r="EBW177" s="132"/>
      <c r="EBX177" s="132"/>
      <c r="EBY177" s="132"/>
      <c r="EBZ177" s="132"/>
      <c r="ECA177" s="132"/>
      <c r="ECB177" s="132"/>
      <c r="ECC177" s="132"/>
      <c r="ECD177" s="132"/>
      <c r="ECE177" s="132"/>
      <c r="ECF177" s="132"/>
      <c r="ECG177" s="132"/>
      <c r="ECH177" s="132"/>
      <c r="ECI177" s="132"/>
      <c r="ECJ177" s="132"/>
      <c r="ECK177" s="132"/>
      <c r="ECL177" s="132"/>
      <c r="ECM177" s="132"/>
      <c r="ECN177" s="132"/>
      <c r="ECO177" s="132"/>
      <c r="ECP177" s="132"/>
      <c r="ECQ177" s="132"/>
      <c r="ECR177" s="132"/>
      <c r="ECS177" s="132"/>
      <c r="ECT177" s="132"/>
      <c r="ECU177" s="132"/>
      <c r="ECV177" s="132"/>
      <c r="ECW177" s="132"/>
      <c r="ECX177" s="132"/>
      <c r="ECY177" s="132"/>
      <c r="ECZ177" s="132"/>
      <c r="EDA177" s="132"/>
      <c r="EDB177" s="132"/>
      <c r="EDC177" s="132"/>
      <c r="EDD177" s="132"/>
      <c r="EDE177" s="132"/>
      <c r="EDF177" s="132"/>
      <c r="EDG177" s="132"/>
      <c r="EDH177" s="132"/>
      <c r="EDI177" s="132"/>
      <c r="EDJ177" s="132"/>
      <c r="EDK177" s="132"/>
      <c r="EDL177" s="132"/>
      <c r="EDM177" s="132"/>
      <c r="EDN177" s="132"/>
      <c r="EDO177" s="132"/>
      <c r="EDP177" s="132"/>
      <c r="EDQ177" s="132"/>
      <c r="EDR177" s="132"/>
      <c r="EDS177" s="132"/>
      <c r="EDT177" s="132"/>
      <c r="EDU177" s="132"/>
      <c r="EDV177" s="132"/>
      <c r="EDW177" s="132"/>
      <c r="EDX177" s="132"/>
      <c r="EDY177" s="132"/>
      <c r="EDZ177" s="132"/>
      <c r="EEA177" s="132"/>
      <c r="EEB177" s="132"/>
      <c r="EEC177" s="132"/>
      <c r="EED177" s="132"/>
      <c r="EEE177" s="132"/>
      <c r="EEF177" s="132"/>
      <c r="EEG177" s="132"/>
      <c r="EEH177" s="132"/>
      <c r="EEI177" s="132"/>
      <c r="EEJ177" s="132"/>
      <c r="EEK177" s="132"/>
      <c r="EEL177" s="132"/>
      <c r="EEM177" s="132"/>
      <c r="EEN177" s="132"/>
      <c r="EEO177" s="132"/>
      <c r="EEP177" s="132"/>
      <c r="EEQ177" s="132"/>
      <c r="EER177" s="132"/>
      <c r="EES177" s="132"/>
      <c r="EET177" s="132"/>
      <c r="EEU177" s="132"/>
      <c r="EEV177" s="132"/>
      <c r="EEW177" s="132"/>
      <c r="EEX177" s="132"/>
      <c r="EEY177" s="132"/>
      <c r="EEZ177" s="132"/>
      <c r="EFA177" s="132"/>
      <c r="EFB177" s="132"/>
      <c r="EFC177" s="132"/>
      <c r="EFD177" s="132"/>
      <c r="EFE177" s="132"/>
      <c r="EFF177" s="132"/>
      <c r="EFG177" s="132"/>
      <c r="EFH177" s="132"/>
      <c r="EFI177" s="132"/>
      <c r="EFJ177" s="132"/>
      <c r="EFK177" s="132"/>
      <c r="EFL177" s="132"/>
      <c r="EFM177" s="132"/>
      <c r="EFN177" s="132"/>
      <c r="EFO177" s="132"/>
      <c r="EFP177" s="132"/>
      <c r="EFQ177" s="132"/>
      <c r="EFR177" s="132"/>
      <c r="EFS177" s="132"/>
      <c r="EFT177" s="132"/>
      <c r="EFU177" s="132"/>
      <c r="EFV177" s="132"/>
      <c r="EFW177" s="132"/>
      <c r="EFX177" s="132"/>
      <c r="EFY177" s="132"/>
      <c r="EFZ177" s="132"/>
      <c r="EGA177" s="132"/>
      <c r="EGB177" s="132"/>
      <c r="EGC177" s="132"/>
      <c r="EGD177" s="132"/>
      <c r="EGE177" s="132"/>
      <c r="EGF177" s="132"/>
      <c r="EGG177" s="132"/>
      <c r="EGH177" s="132"/>
      <c r="EGI177" s="132"/>
      <c r="EGJ177" s="132"/>
      <c r="EGK177" s="132"/>
      <c r="EGL177" s="132"/>
      <c r="EGM177" s="132"/>
      <c r="EGN177" s="132"/>
      <c r="EGO177" s="132"/>
      <c r="EGP177" s="132"/>
      <c r="EGQ177" s="132"/>
      <c r="EGR177" s="132"/>
      <c r="EGS177" s="132"/>
      <c r="EGT177" s="132"/>
      <c r="EGU177" s="132"/>
      <c r="EGV177" s="132"/>
      <c r="EGW177" s="132"/>
      <c r="EGX177" s="132"/>
      <c r="EGY177" s="132"/>
      <c r="EGZ177" s="132"/>
      <c r="EHA177" s="132"/>
      <c r="EHB177" s="132"/>
      <c r="EHC177" s="132"/>
      <c r="EHD177" s="132"/>
      <c r="EHE177" s="132"/>
      <c r="EHF177" s="132"/>
      <c r="EHG177" s="132"/>
      <c r="EHH177" s="132"/>
      <c r="EHI177" s="132"/>
      <c r="EHJ177" s="132"/>
      <c r="EHK177" s="132"/>
      <c r="EHL177" s="132"/>
      <c r="EHM177" s="132"/>
      <c r="EHN177" s="132"/>
      <c r="EHO177" s="132"/>
      <c r="EHP177" s="132"/>
      <c r="EHQ177" s="132"/>
      <c r="EHR177" s="132"/>
      <c r="EHS177" s="132"/>
      <c r="EHT177" s="132"/>
      <c r="EHU177" s="132"/>
      <c r="EHV177" s="132"/>
      <c r="EHW177" s="132"/>
      <c r="EHX177" s="132"/>
      <c r="EHY177" s="132"/>
      <c r="EHZ177" s="132"/>
      <c r="EIA177" s="132"/>
      <c r="EIB177" s="132"/>
      <c r="EIC177" s="132"/>
      <c r="EID177" s="132"/>
      <c r="EIE177" s="132"/>
      <c r="EIF177" s="132"/>
      <c r="EIG177" s="132"/>
      <c r="EIH177" s="132"/>
      <c r="EII177" s="132"/>
      <c r="EIJ177" s="132"/>
      <c r="EIK177" s="132"/>
      <c r="EIL177" s="132"/>
      <c r="EIM177" s="132"/>
      <c r="EIN177" s="132"/>
      <c r="EIO177" s="132"/>
      <c r="EIP177" s="132"/>
      <c r="EIQ177" s="132"/>
      <c r="EIR177" s="132"/>
      <c r="EIS177" s="132"/>
      <c r="EIT177" s="132"/>
      <c r="EIU177" s="132"/>
      <c r="EIV177" s="132"/>
      <c r="EIW177" s="132"/>
      <c r="EIX177" s="132"/>
      <c r="EIY177" s="132"/>
      <c r="EIZ177" s="132"/>
      <c r="EJA177" s="132"/>
      <c r="EJB177" s="132"/>
      <c r="EJC177" s="132"/>
      <c r="EJD177" s="132"/>
      <c r="EJE177" s="132"/>
      <c r="EJF177" s="132"/>
      <c r="EJG177" s="132"/>
      <c r="EJH177" s="132"/>
      <c r="EJI177" s="132"/>
      <c r="EJJ177" s="132"/>
      <c r="EJK177" s="132"/>
      <c r="EJL177" s="132"/>
      <c r="EJM177" s="132"/>
      <c r="EJN177" s="132"/>
      <c r="EJO177" s="132"/>
      <c r="EJP177" s="132"/>
      <c r="EJQ177" s="132"/>
      <c r="EJR177" s="132"/>
      <c r="EJS177" s="132"/>
      <c r="EJT177" s="132"/>
      <c r="EJU177" s="132"/>
      <c r="EJV177" s="132"/>
      <c r="EJW177" s="132"/>
      <c r="EJX177" s="132"/>
      <c r="EJY177" s="132"/>
      <c r="EJZ177" s="132"/>
      <c r="EKA177" s="132"/>
      <c r="EKB177" s="132"/>
      <c r="EKC177" s="132"/>
      <c r="EKD177" s="132"/>
      <c r="EKE177" s="132"/>
      <c r="EKF177" s="132"/>
      <c r="EKG177" s="132"/>
      <c r="EKH177" s="132"/>
      <c r="EKI177" s="132"/>
      <c r="EKJ177" s="132"/>
      <c r="EKK177" s="132"/>
      <c r="EKL177" s="132"/>
      <c r="EKM177" s="132"/>
      <c r="EKN177" s="132"/>
      <c r="EKO177" s="132"/>
      <c r="EKP177" s="132"/>
      <c r="EKQ177" s="132"/>
      <c r="EKR177" s="132"/>
      <c r="EKS177" s="132"/>
      <c r="EKT177" s="132"/>
      <c r="EKU177" s="132"/>
      <c r="EKV177" s="132"/>
      <c r="EKW177" s="132"/>
      <c r="EKX177" s="132"/>
      <c r="EKY177" s="132"/>
      <c r="EKZ177" s="132"/>
      <c r="ELA177" s="132"/>
      <c r="ELB177" s="132"/>
      <c r="ELC177" s="132"/>
      <c r="ELD177" s="132"/>
      <c r="ELE177" s="132"/>
      <c r="ELF177" s="132"/>
      <c r="ELG177" s="132"/>
      <c r="ELH177" s="132"/>
      <c r="ELI177" s="132"/>
      <c r="ELJ177" s="132"/>
      <c r="ELK177" s="132"/>
      <c r="ELL177" s="132"/>
      <c r="ELM177" s="132"/>
      <c r="ELN177" s="132"/>
      <c r="ELO177" s="132"/>
      <c r="ELP177" s="132"/>
      <c r="ELQ177" s="132"/>
      <c r="ELR177" s="132"/>
      <c r="ELS177" s="132"/>
      <c r="ELT177" s="132"/>
      <c r="ELU177" s="132"/>
      <c r="ELV177" s="132"/>
      <c r="ELW177" s="132"/>
      <c r="ELX177" s="132"/>
      <c r="ELY177" s="132"/>
      <c r="ELZ177" s="132"/>
      <c r="EMA177" s="132"/>
      <c r="EMB177" s="132"/>
      <c r="EMC177" s="132"/>
      <c r="EMD177" s="132"/>
      <c r="EME177" s="132"/>
      <c r="EMF177" s="132"/>
      <c r="EMG177" s="132"/>
      <c r="EMH177" s="132"/>
      <c r="EMI177" s="132"/>
      <c r="EMJ177" s="132"/>
      <c r="EMK177" s="132"/>
      <c r="EML177" s="132"/>
      <c r="EMM177" s="132"/>
      <c r="EMN177" s="132"/>
      <c r="EMO177" s="132"/>
      <c r="EMP177" s="132"/>
      <c r="EMQ177" s="132"/>
      <c r="EMR177" s="132"/>
      <c r="EMS177" s="132"/>
      <c r="EMT177" s="132"/>
      <c r="EMU177" s="132"/>
      <c r="EMV177" s="132"/>
      <c r="EMW177" s="132"/>
      <c r="EMX177" s="132"/>
      <c r="EMY177" s="132"/>
      <c r="EMZ177" s="132"/>
      <c r="ENA177" s="132"/>
      <c r="ENB177" s="132"/>
      <c r="ENC177" s="132"/>
      <c r="END177" s="132"/>
      <c r="ENE177" s="132"/>
      <c r="ENF177" s="132"/>
      <c r="ENG177" s="132"/>
      <c r="ENH177" s="132"/>
      <c r="ENI177" s="132"/>
      <c r="ENJ177" s="132"/>
      <c r="ENK177" s="132"/>
      <c r="ENL177" s="132"/>
      <c r="ENM177" s="132"/>
      <c r="ENN177" s="132"/>
      <c r="ENO177" s="132"/>
      <c r="ENP177" s="132"/>
      <c r="ENQ177" s="132"/>
      <c r="ENR177" s="132"/>
      <c r="ENS177" s="132"/>
      <c r="ENT177" s="132"/>
      <c r="ENU177" s="132"/>
      <c r="ENV177" s="132"/>
      <c r="ENW177" s="132"/>
      <c r="ENX177" s="132"/>
      <c r="ENY177" s="132"/>
      <c r="ENZ177" s="132"/>
      <c r="EOA177" s="132"/>
      <c r="EOB177" s="132"/>
      <c r="EOC177" s="132"/>
      <c r="EOD177" s="132"/>
      <c r="EOE177" s="132"/>
      <c r="EOF177" s="132"/>
      <c r="EOG177" s="132"/>
      <c r="EOH177" s="132"/>
      <c r="EOI177" s="132"/>
      <c r="EOJ177" s="132"/>
      <c r="EOK177" s="132"/>
      <c r="EOL177" s="132"/>
      <c r="EOM177" s="132"/>
      <c r="EON177" s="132"/>
      <c r="EOO177" s="132"/>
      <c r="EOP177" s="132"/>
      <c r="EOQ177" s="132"/>
      <c r="EOR177" s="132"/>
      <c r="EOS177" s="132"/>
      <c r="EOT177" s="132"/>
      <c r="EOU177" s="132"/>
      <c r="EOV177" s="132"/>
      <c r="EOW177" s="132"/>
      <c r="EOX177" s="132"/>
      <c r="EOY177" s="132"/>
      <c r="EOZ177" s="132"/>
      <c r="EPA177" s="132"/>
      <c r="EPB177" s="132"/>
      <c r="EPC177" s="132"/>
      <c r="EPD177" s="132"/>
      <c r="EPE177" s="132"/>
      <c r="EPF177" s="132"/>
      <c r="EPG177" s="132"/>
      <c r="EPH177" s="132"/>
      <c r="EPI177" s="132"/>
      <c r="EPJ177" s="132"/>
      <c r="EPK177" s="132"/>
      <c r="EPL177" s="132"/>
      <c r="EPM177" s="132"/>
      <c r="EPN177" s="132"/>
      <c r="EPO177" s="132"/>
      <c r="EPP177" s="132"/>
      <c r="EPQ177" s="132"/>
      <c r="EPR177" s="132"/>
      <c r="EPS177" s="132"/>
      <c r="EPT177" s="132"/>
      <c r="EPU177" s="132"/>
      <c r="EPV177" s="132"/>
      <c r="EPW177" s="132"/>
      <c r="EPX177" s="132"/>
      <c r="EPY177" s="132"/>
      <c r="EPZ177" s="132"/>
      <c r="EQA177" s="132"/>
      <c r="EQB177" s="132"/>
      <c r="EQC177" s="132"/>
      <c r="EQD177" s="132"/>
      <c r="EQE177" s="132"/>
      <c r="EQF177" s="132"/>
      <c r="EQG177" s="132"/>
      <c r="EQH177" s="132"/>
      <c r="EQI177" s="132"/>
      <c r="EQJ177" s="132"/>
      <c r="EQK177" s="132"/>
      <c r="EQL177" s="132"/>
      <c r="EQM177" s="132"/>
      <c r="EQN177" s="132"/>
      <c r="EQO177" s="132"/>
      <c r="EQP177" s="132"/>
      <c r="EQQ177" s="132"/>
      <c r="EQR177" s="132"/>
      <c r="EQS177" s="132"/>
      <c r="EQT177" s="132"/>
      <c r="EQU177" s="132"/>
      <c r="EQV177" s="132"/>
      <c r="EQW177" s="132"/>
      <c r="EQX177" s="132"/>
      <c r="EQY177" s="132"/>
      <c r="EQZ177" s="132"/>
      <c r="ERA177" s="132"/>
      <c r="ERB177" s="132"/>
      <c r="ERC177" s="132"/>
      <c r="ERD177" s="132"/>
      <c r="ERE177" s="132"/>
      <c r="ERF177" s="132"/>
      <c r="ERG177" s="132"/>
      <c r="ERH177" s="132"/>
      <c r="ERI177" s="132"/>
      <c r="ERJ177" s="132"/>
      <c r="ERK177" s="132"/>
      <c r="ERL177" s="132"/>
      <c r="ERM177" s="132"/>
      <c r="ERN177" s="132"/>
      <c r="ERO177" s="132"/>
      <c r="ERP177" s="132"/>
      <c r="ERQ177" s="132"/>
      <c r="ERR177" s="132"/>
      <c r="ERS177" s="132"/>
      <c r="ERT177" s="132"/>
      <c r="ERU177" s="132"/>
      <c r="ERV177" s="132"/>
      <c r="ERW177" s="132"/>
      <c r="ERX177" s="132"/>
      <c r="ERY177" s="132"/>
      <c r="ERZ177" s="132"/>
      <c r="ESA177" s="132"/>
      <c r="ESB177" s="132"/>
      <c r="ESC177" s="132"/>
      <c r="ESD177" s="132"/>
      <c r="ESE177" s="132"/>
      <c r="ESF177" s="132"/>
      <c r="ESG177" s="132"/>
      <c r="ESH177" s="132"/>
      <c r="ESI177" s="132"/>
      <c r="ESJ177" s="132"/>
      <c r="ESK177" s="132"/>
      <c r="ESL177" s="132"/>
      <c r="ESM177" s="132"/>
      <c r="ESN177" s="132"/>
      <c r="ESO177" s="132"/>
      <c r="ESP177" s="132"/>
      <c r="ESQ177" s="132"/>
      <c r="ESR177" s="132"/>
      <c r="ESS177" s="132"/>
      <c r="EST177" s="132"/>
      <c r="ESU177" s="132"/>
      <c r="ESV177" s="132"/>
      <c r="ESW177" s="132"/>
      <c r="ESX177" s="132"/>
      <c r="ESY177" s="132"/>
      <c r="ESZ177" s="132"/>
      <c r="ETA177" s="132"/>
      <c r="ETB177" s="132"/>
      <c r="ETC177" s="132"/>
      <c r="ETD177" s="132"/>
      <c r="ETE177" s="132"/>
      <c r="ETF177" s="132"/>
      <c r="ETG177" s="132"/>
      <c r="ETH177" s="132"/>
      <c r="ETI177" s="132"/>
      <c r="ETJ177" s="132"/>
      <c r="ETK177" s="132"/>
      <c r="ETL177" s="132"/>
      <c r="ETM177" s="132"/>
      <c r="ETN177" s="132"/>
      <c r="ETO177" s="132"/>
      <c r="ETP177" s="132"/>
      <c r="ETQ177" s="132"/>
      <c r="ETR177" s="132"/>
      <c r="ETS177" s="132"/>
      <c r="ETT177" s="132"/>
      <c r="ETU177" s="132"/>
      <c r="ETV177" s="132"/>
      <c r="ETW177" s="132"/>
      <c r="ETX177" s="132"/>
      <c r="ETY177" s="132"/>
      <c r="ETZ177" s="132"/>
      <c r="EUA177" s="132"/>
      <c r="EUB177" s="132"/>
      <c r="EUC177" s="132"/>
      <c r="EUD177" s="132"/>
      <c r="EUE177" s="132"/>
      <c r="EUF177" s="132"/>
      <c r="EUG177" s="132"/>
      <c r="EUH177" s="132"/>
      <c r="EUI177" s="132"/>
      <c r="EUJ177" s="132"/>
      <c r="EUK177" s="132"/>
      <c r="EUL177" s="132"/>
      <c r="EUM177" s="132"/>
      <c r="EUN177" s="132"/>
      <c r="EUO177" s="132"/>
      <c r="EUP177" s="132"/>
      <c r="EUQ177" s="132"/>
      <c r="EUR177" s="132"/>
      <c r="EUS177" s="132"/>
      <c r="EUT177" s="132"/>
      <c r="EUU177" s="132"/>
      <c r="EUV177" s="132"/>
      <c r="EUW177" s="132"/>
      <c r="EUX177" s="132"/>
      <c r="EUY177" s="132"/>
      <c r="EUZ177" s="132"/>
      <c r="EVA177" s="132"/>
      <c r="EVB177" s="132"/>
      <c r="EVC177" s="132"/>
      <c r="EVD177" s="132"/>
      <c r="EVE177" s="132"/>
      <c r="EVF177" s="132"/>
      <c r="EVG177" s="132"/>
      <c r="EVH177" s="132"/>
      <c r="EVI177" s="132"/>
      <c r="EVJ177" s="132"/>
      <c r="EVK177" s="132"/>
      <c r="EVL177" s="132"/>
      <c r="EVM177" s="132"/>
      <c r="EVN177" s="132"/>
      <c r="EVO177" s="132"/>
      <c r="EVP177" s="132"/>
      <c r="EVQ177" s="132"/>
      <c r="EVR177" s="132"/>
      <c r="EVS177" s="132"/>
      <c r="EVT177" s="132"/>
      <c r="EVU177" s="132"/>
      <c r="EVV177" s="132"/>
      <c r="EVW177" s="132"/>
      <c r="EVX177" s="132"/>
      <c r="EVY177" s="132"/>
      <c r="EVZ177" s="132"/>
      <c r="EWA177" s="132"/>
      <c r="EWB177" s="132"/>
      <c r="EWC177" s="132"/>
      <c r="EWD177" s="132"/>
      <c r="EWE177" s="132"/>
      <c r="EWF177" s="132"/>
      <c r="EWG177" s="132"/>
      <c r="EWH177" s="132"/>
      <c r="EWI177" s="132"/>
      <c r="EWJ177" s="132"/>
      <c r="EWK177" s="132"/>
      <c r="EWL177" s="132"/>
      <c r="EWM177" s="132"/>
      <c r="EWN177" s="132"/>
      <c r="EWO177" s="132"/>
      <c r="EWP177" s="132"/>
      <c r="EWQ177" s="132"/>
      <c r="EWR177" s="132"/>
      <c r="EWS177" s="132"/>
      <c r="EWT177" s="132"/>
      <c r="EWU177" s="132"/>
      <c r="EWV177" s="132"/>
      <c r="EWW177" s="132"/>
      <c r="EWX177" s="132"/>
      <c r="EWY177" s="132"/>
      <c r="EWZ177" s="132"/>
      <c r="EXA177" s="132"/>
      <c r="EXB177" s="132"/>
      <c r="EXC177" s="132"/>
      <c r="EXD177" s="132"/>
      <c r="EXE177" s="132"/>
      <c r="EXF177" s="132"/>
      <c r="EXG177" s="132"/>
      <c r="EXH177" s="132"/>
      <c r="EXI177" s="132"/>
      <c r="EXJ177" s="132"/>
      <c r="EXK177" s="132"/>
      <c r="EXL177" s="132"/>
      <c r="EXM177" s="132"/>
      <c r="EXN177" s="132"/>
      <c r="EXO177" s="132"/>
      <c r="EXP177" s="132"/>
      <c r="EXQ177" s="132"/>
      <c r="EXR177" s="132"/>
      <c r="EXS177" s="132"/>
      <c r="EXT177" s="132"/>
      <c r="EXU177" s="132"/>
      <c r="EXV177" s="132"/>
      <c r="EXW177" s="132"/>
      <c r="EXX177" s="132"/>
      <c r="EXY177" s="132"/>
      <c r="EXZ177" s="132"/>
      <c r="EYA177" s="132"/>
      <c r="EYB177" s="132"/>
      <c r="EYC177" s="132"/>
      <c r="EYD177" s="132"/>
      <c r="EYE177" s="132"/>
      <c r="EYF177" s="132"/>
      <c r="EYG177" s="132"/>
      <c r="EYH177" s="132"/>
      <c r="EYI177" s="132"/>
      <c r="EYJ177" s="132"/>
      <c r="EYK177" s="132"/>
      <c r="EYL177" s="132"/>
      <c r="EYM177" s="132"/>
      <c r="EYN177" s="132"/>
      <c r="EYO177" s="132"/>
      <c r="EYP177" s="132"/>
      <c r="EYQ177" s="132"/>
      <c r="EYR177" s="132"/>
      <c r="EYS177" s="132"/>
      <c r="EYT177" s="132"/>
      <c r="EYU177" s="132"/>
      <c r="EYV177" s="132"/>
      <c r="EYW177" s="132"/>
      <c r="EYX177" s="132"/>
      <c r="EYY177" s="132"/>
      <c r="EYZ177" s="132"/>
      <c r="EZA177" s="132"/>
      <c r="EZB177" s="132"/>
      <c r="EZC177" s="132"/>
      <c r="EZD177" s="132"/>
      <c r="EZE177" s="132"/>
      <c r="EZF177" s="132"/>
      <c r="EZG177" s="132"/>
      <c r="EZH177" s="132"/>
      <c r="EZI177" s="132"/>
      <c r="EZJ177" s="132"/>
      <c r="EZK177" s="132"/>
      <c r="EZL177" s="132"/>
      <c r="EZM177" s="132"/>
      <c r="EZN177" s="132"/>
      <c r="EZO177" s="132"/>
      <c r="EZP177" s="132"/>
      <c r="EZQ177" s="132"/>
      <c r="EZR177" s="132"/>
      <c r="EZS177" s="132"/>
      <c r="EZT177" s="132"/>
      <c r="EZU177" s="132"/>
      <c r="EZV177" s="132"/>
      <c r="EZW177" s="132"/>
      <c r="EZX177" s="132"/>
      <c r="EZY177" s="132"/>
      <c r="EZZ177" s="132"/>
      <c r="FAA177" s="132"/>
      <c r="FAB177" s="132"/>
      <c r="FAC177" s="132"/>
      <c r="FAD177" s="132"/>
      <c r="FAE177" s="132"/>
      <c r="FAF177" s="132"/>
      <c r="FAG177" s="132"/>
      <c r="FAH177" s="132"/>
      <c r="FAI177" s="132"/>
      <c r="FAJ177" s="132"/>
      <c r="FAK177" s="132"/>
      <c r="FAL177" s="132"/>
      <c r="FAM177" s="132"/>
      <c r="FAN177" s="132"/>
      <c r="FAO177" s="132"/>
      <c r="FAP177" s="132"/>
      <c r="FAQ177" s="132"/>
      <c r="FAR177" s="132"/>
      <c r="FAS177" s="132"/>
      <c r="FAT177" s="132"/>
      <c r="FAU177" s="132"/>
      <c r="FAV177" s="132"/>
      <c r="FAW177" s="132"/>
      <c r="FAX177" s="132"/>
      <c r="FAY177" s="132"/>
      <c r="FAZ177" s="132"/>
      <c r="FBA177" s="132"/>
      <c r="FBB177" s="132"/>
      <c r="FBC177" s="132"/>
      <c r="FBD177" s="132"/>
      <c r="FBE177" s="132"/>
      <c r="FBF177" s="132"/>
      <c r="FBG177" s="132"/>
      <c r="FBH177" s="132"/>
      <c r="FBI177" s="132"/>
      <c r="FBJ177" s="132"/>
      <c r="FBK177" s="132"/>
      <c r="FBL177" s="132"/>
      <c r="FBM177" s="132"/>
      <c r="FBN177" s="132"/>
      <c r="FBO177" s="132"/>
      <c r="FBP177" s="132"/>
      <c r="FBQ177" s="132"/>
      <c r="FBR177" s="132"/>
      <c r="FBS177" s="132"/>
      <c r="FBT177" s="132"/>
      <c r="FBU177" s="132"/>
      <c r="FBV177" s="132"/>
      <c r="FBW177" s="132"/>
      <c r="FBX177" s="132"/>
      <c r="FBY177" s="132"/>
      <c r="FBZ177" s="132"/>
      <c r="FCA177" s="132"/>
      <c r="FCB177" s="132"/>
      <c r="FCC177" s="132"/>
      <c r="FCD177" s="132"/>
      <c r="FCE177" s="132"/>
      <c r="FCF177" s="132"/>
      <c r="FCG177" s="132"/>
      <c r="FCH177" s="132"/>
      <c r="FCI177" s="132"/>
      <c r="FCJ177" s="132"/>
      <c r="FCK177" s="132"/>
      <c r="FCL177" s="132"/>
      <c r="FCM177" s="132"/>
      <c r="FCN177" s="132"/>
      <c r="FCO177" s="132"/>
      <c r="FCP177" s="132"/>
      <c r="FCQ177" s="132"/>
      <c r="FCR177" s="132"/>
      <c r="FCS177" s="132"/>
      <c r="FCT177" s="132"/>
      <c r="FCU177" s="132"/>
      <c r="FCV177" s="132"/>
      <c r="FCW177" s="132"/>
      <c r="FCX177" s="132"/>
      <c r="FCY177" s="132"/>
      <c r="FCZ177" s="132"/>
      <c r="FDA177" s="132"/>
      <c r="FDB177" s="132"/>
      <c r="FDC177" s="132"/>
      <c r="FDD177" s="132"/>
      <c r="FDE177" s="132"/>
      <c r="FDF177" s="132"/>
      <c r="FDG177" s="132"/>
      <c r="FDH177" s="132"/>
      <c r="FDI177" s="132"/>
      <c r="FDJ177" s="132"/>
      <c r="FDK177" s="132"/>
      <c r="FDL177" s="132"/>
      <c r="FDM177" s="132"/>
      <c r="FDN177" s="132"/>
      <c r="FDO177" s="132"/>
      <c r="FDP177" s="132"/>
      <c r="FDQ177" s="132"/>
      <c r="FDR177" s="132"/>
      <c r="FDS177" s="132"/>
      <c r="FDT177" s="132"/>
      <c r="FDU177" s="132"/>
      <c r="FDV177" s="132"/>
      <c r="FDW177" s="132"/>
      <c r="FDX177" s="132"/>
      <c r="FDY177" s="132"/>
      <c r="FDZ177" s="132"/>
      <c r="FEA177" s="132"/>
      <c r="FEB177" s="132"/>
      <c r="FEC177" s="132"/>
      <c r="FED177" s="132"/>
      <c r="FEE177" s="132"/>
      <c r="FEF177" s="132"/>
      <c r="FEG177" s="132"/>
      <c r="FEH177" s="132"/>
      <c r="FEI177" s="132"/>
      <c r="FEJ177" s="132"/>
      <c r="FEK177" s="132"/>
      <c r="FEL177" s="132"/>
      <c r="FEM177" s="132"/>
      <c r="FEN177" s="132"/>
      <c r="FEO177" s="132"/>
      <c r="FEP177" s="132"/>
      <c r="FEQ177" s="132"/>
      <c r="FER177" s="132"/>
      <c r="FES177" s="132"/>
      <c r="FET177" s="132"/>
      <c r="FEU177" s="132"/>
      <c r="FEV177" s="132"/>
      <c r="FEW177" s="132"/>
      <c r="FEX177" s="132"/>
      <c r="FEY177" s="132"/>
      <c r="FEZ177" s="132"/>
      <c r="FFA177" s="132"/>
      <c r="FFB177" s="132"/>
      <c r="FFC177" s="132"/>
      <c r="FFD177" s="132"/>
      <c r="FFE177" s="132"/>
      <c r="FFF177" s="132"/>
      <c r="FFG177" s="132"/>
      <c r="FFH177" s="132"/>
      <c r="FFI177" s="132"/>
      <c r="FFJ177" s="132"/>
      <c r="FFK177" s="132"/>
      <c r="FFL177" s="132"/>
      <c r="FFM177" s="132"/>
      <c r="FFN177" s="132"/>
      <c r="FFO177" s="132"/>
      <c r="FFP177" s="132"/>
      <c r="FFQ177" s="132"/>
      <c r="FFR177" s="132"/>
      <c r="FFS177" s="132"/>
      <c r="FFT177" s="132"/>
      <c r="FFU177" s="132"/>
      <c r="FFV177" s="132"/>
      <c r="FFW177" s="132"/>
      <c r="FFX177" s="132"/>
      <c r="FFY177" s="132"/>
      <c r="FFZ177" s="132"/>
      <c r="FGA177" s="132"/>
      <c r="FGB177" s="132"/>
      <c r="FGC177" s="132"/>
      <c r="FGD177" s="132"/>
      <c r="FGE177" s="132"/>
      <c r="FGF177" s="132"/>
      <c r="FGG177" s="132"/>
      <c r="FGH177" s="132"/>
      <c r="FGI177" s="132"/>
      <c r="FGJ177" s="132"/>
      <c r="FGK177" s="132"/>
      <c r="FGL177" s="132"/>
      <c r="FGM177" s="132"/>
      <c r="FGN177" s="132"/>
      <c r="FGO177" s="132"/>
      <c r="FGP177" s="132"/>
      <c r="FGQ177" s="132"/>
      <c r="FGR177" s="132"/>
      <c r="FGS177" s="132"/>
      <c r="FGT177" s="132"/>
      <c r="FGU177" s="132"/>
      <c r="FGV177" s="132"/>
      <c r="FGW177" s="132"/>
      <c r="FGX177" s="132"/>
      <c r="FGY177" s="132"/>
      <c r="FGZ177" s="132"/>
      <c r="FHA177" s="132"/>
      <c r="FHB177" s="132"/>
      <c r="FHC177" s="132"/>
      <c r="FHD177" s="132"/>
      <c r="FHE177" s="132"/>
      <c r="FHF177" s="132"/>
      <c r="FHG177" s="132"/>
      <c r="FHH177" s="132"/>
      <c r="FHI177" s="132"/>
      <c r="FHJ177" s="132"/>
      <c r="FHK177" s="132"/>
      <c r="FHL177" s="132"/>
      <c r="FHM177" s="132"/>
      <c r="FHN177" s="132"/>
      <c r="FHO177" s="132"/>
      <c r="FHP177" s="132"/>
      <c r="FHQ177" s="132"/>
      <c r="FHR177" s="132"/>
      <c r="FHS177" s="132"/>
      <c r="FHT177" s="132"/>
      <c r="FHU177" s="132"/>
      <c r="FHV177" s="132"/>
      <c r="FHW177" s="132"/>
      <c r="FHX177" s="132"/>
      <c r="FHY177" s="132"/>
      <c r="FHZ177" s="132"/>
      <c r="FIA177" s="132"/>
      <c r="FIB177" s="132"/>
      <c r="FIC177" s="132"/>
      <c r="FID177" s="132"/>
      <c r="FIE177" s="132"/>
      <c r="FIF177" s="132"/>
      <c r="FIG177" s="132"/>
      <c r="FIH177" s="132"/>
      <c r="FII177" s="132"/>
      <c r="FIJ177" s="132"/>
      <c r="FIK177" s="132"/>
      <c r="FIL177" s="132"/>
      <c r="FIM177" s="132"/>
      <c r="FIN177" s="132"/>
      <c r="FIO177" s="132"/>
      <c r="FIP177" s="132"/>
      <c r="FIQ177" s="132"/>
      <c r="FIR177" s="132"/>
      <c r="FIS177" s="132"/>
      <c r="FIT177" s="132"/>
      <c r="FIU177" s="132"/>
      <c r="FIV177" s="132"/>
      <c r="FIW177" s="132"/>
      <c r="FIX177" s="132"/>
      <c r="FIY177" s="132"/>
      <c r="FIZ177" s="132"/>
      <c r="FJA177" s="132"/>
      <c r="FJB177" s="132"/>
      <c r="FJC177" s="132"/>
      <c r="FJD177" s="132"/>
      <c r="FJE177" s="132"/>
      <c r="FJF177" s="132"/>
      <c r="FJG177" s="132"/>
      <c r="FJH177" s="132"/>
      <c r="FJI177" s="132"/>
      <c r="FJJ177" s="132"/>
      <c r="FJK177" s="132"/>
      <c r="FJL177" s="132"/>
      <c r="FJM177" s="132"/>
      <c r="FJN177" s="132"/>
      <c r="FJO177" s="132"/>
      <c r="FJP177" s="132"/>
      <c r="FJQ177" s="132"/>
      <c r="FJR177" s="132"/>
      <c r="FJS177" s="132"/>
      <c r="FJT177" s="132"/>
      <c r="FJU177" s="132"/>
      <c r="FJV177" s="132"/>
      <c r="FJW177" s="132"/>
      <c r="FJX177" s="132"/>
      <c r="FJY177" s="132"/>
      <c r="FJZ177" s="132"/>
      <c r="FKA177" s="132"/>
      <c r="FKB177" s="132"/>
      <c r="FKC177" s="132"/>
      <c r="FKD177" s="132"/>
      <c r="FKE177" s="132"/>
      <c r="FKF177" s="132"/>
      <c r="FKG177" s="132"/>
      <c r="FKH177" s="132"/>
      <c r="FKI177" s="132"/>
      <c r="FKJ177" s="132"/>
      <c r="FKK177" s="132"/>
      <c r="FKL177" s="132"/>
      <c r="FKM177" s="132"/>
      <c r="FKN177" s="132"/>
      <c r="FKO177" s="132"/>
      <c r="FKP177" s="132"/>
      <c r="FKQ177" s="132"/>
      <c r="FKR177" s="132"/>
      <c r="FKS177" s="132"/>
      <c r="FKT177" s="132"/>
      <c r="FKU177" s="132"/>
      <c r="FKV177" s="132"/>
      <c r="FKW177" s="132"/>
      <c r="FKX177" s="132"/>
      <c r="FKY177" s="132"/>
      <c r="FKZ177" s="132"/>
      <c r="FLA177" s="132"/>
      <c r="FLB177" s="132"/>
      <c r="FLC177" s="132"/>
      <c r="FLD177" s="132"/>
      <c r="FLE177" s="132"/>
      <c r="FLF177" s="132"/>
      <c r="FLG177" s="132"/>
      <c r="FLH177" s="132"/>
      <c r="FLI177" s="132"/>
      <c r="FLJ177" s="132"/>
      <c r="FLK177" s="132"/>
      <c r="FLL177" s="132"/>
      <c r="FLM177" s="132"/>
      <c r="FLN177" s="132"/>
      <c r="FLO177" s="132"/>
      <c r="FLP177" s="132"/>
      <c r="FLQ177" s="132"/>
      <c r="FLR177" s="132"/>
      <c r="FLS177" s="132"/>
      <c r="FLT177" s="132"/>
      <c r="FLU177" s="132"/>
      <c r="FLV177" s="132"/>
      <c r="FLW177" s="132"/>
      <c r="FLX177" s="132"/>
      <c r="FLY177" s="132"/>
      <c r="FLZ177" s="132"/>
      <c r="FMA177" s="132"/>
      <c r="FMB177" s="132"/>
      <c r="FMC177" s="132"/>
      <c r="FMD177" s="132"/>
      <c r="FME177" s="132"/>
      <c r="FMF177" s="132"/>
      <c r="FMG177" s="132"/>
      <c r="FMH177" s="132"/>
      <c r="FMI177" s="132"/>
      <c r="FMJ177" s="132"/>
      <c r="FMK177" s="132"/>
      <c r="FML177" s="132"/>
      <c r="FMM177" s="132"/>
      <c r="FMN177" s="132"/>
      <c r="FMO177" s="132"/>
      <c r="FMP177" s="132"/>
      <c r="FMQ177" s="132"/>
      <c r="FMR177" s="132"/>
      <c r="FMS177" s="132"/>
      <c r="FMT177" s="132"/>
      <c r="FMU177" s="132"/>
      <c r="FMV177" s="132"/>
      <c r="FMW177" s="132"/>
      <c r="FMX177" s="132"/>
      <c r="FMY177" s="132"/>
      <c r="FMZ177" s="132"/>
      <c r="FNA177" s="132"/>
      <c r="FNB177" s="132"/>
      <c r="FNC177" s="132"/>
      <c r="FND177" s="132"/>
      <c r="FNE177" s="132"/>
      <c r="FNF177" s="132"/>
      <c r="FNG177" s="132"/>
      <c r="FNH177" s="132"/>
      <c r="FNI177" s="132"/>
      <c r="FNJ177" s="132"/>
      <c r="FNK177" s="132"/>
      <c r="FNL177" s="132"/>
      <c r="FNM177" s="132"/>
      <c r="FNN177" s="132"/>
      <c r="FNO177" s="132"/>
      <c r="FNP177" s="132"/>
      <c r="FNQ177" s="132"/>
      <c r="FNR177" s="132"/>
      <c r="FNS177" s="132"/>
      <c r="FNT177" s="132"/>
      <c r="FNU177" s="132"/>
      <c r="FNV177" s="132"/>
      <c r="FNW177" s="132"/>
      <c r="FNX177" s="132"/>
      <c r="FNY177" s="132"/>
      <c r="FNZ177" s="132"/>
      <c r="FOA177" s="132"/>
      <c r="FOB177" s="132"/>
      <c r="FOC177" s="132"/>
      <c r="FOD177" s="132"/>
      <c r="FOE177" s="132"/>
      <c r="FOF177" s="132"/>
      <c r="FOG177" s="132"/>
      <c r="FOH177" s="132"/>
      <c r="FOI177" s="132"/>
      <c r="FOJ177" s="132"/>
      <c r="FOK177" s="132"/>
      <c r="FOL177" s="132"/>
      <c r="FOM177" s="132"/>
      <c r="FON177" s="132"/>
      <c r="FOO177" s="132"/>
      <c r="FOP177" s="132"/>
      <c r="FOQ177" s="132"/>
      <c r="FOR177" s="132"/>
      <c r="FOS177" s="132"/>
      <c r="FOT177" s="132"/>
      <c r="FOU177" s="132"/>
      <c r="FOV177" s="132"/>
      <c r="FOW177" s="132"/>
      <c r="FOX177" s="132"/>
      <c r="FOY177" s="132"/>
      <c r="FOZ177" s="132"/>
      <c r="FPA177" s="132"/>
      <c r="FPB177" s="132"/>
      <c r="FPC177" s="132"/>
      <c r="FPD177" s="132"/>
      <c r="FPE177" s="132"/>
      <c r="FPF177" s="132"/>
      <c r="FPG177" s="132"/>
      <c r="FPH177" s="132"/>
      <c r="FPI177" s="132"/>
      <c r="FPJ177" s="132"/>
      <c r="FPK177" s="132"/>
      <c r="FPL177" s="132"/>
      <c r="FPM177" s="132"/>
      <c r="FPN177" s="132"/>
      <c r="FPO177" s="132"/>
      <c r="FPP177" s="132"/>
      <c r="FPQ177" s="132"/>
      <c r="FPR177" s="132"/>
      <c r="FPS177" s="132"/>
      <c r="FPT177" s="132"/>
      <c r="FPU177" s="132"/>
      <c r="FPV177" s="132"/>
      <c r="FPW177" s="132"/>
      <c r="FPX177" s="132"/>
      <c r="FPY177" s="132"/>
      <c r="FPZ177" s="132"/>
      <c r="FQA177" s="132"/>
      <c r="FQB177" s="132"/>
      <c r="FQC177" s="132"/>
      <c r="FQD177" s="132"/>
      <c r="FQE177" s="132"/>
      <c r="FQF177" s="132"/>
      <c r="FQG177" s="132"/>
      <c r="FQH177" s="132"/>
      <c r="FQI177" s="132"/>
      <c r="FQJ177" s="132"/>
      <c r="FQK177" s="132"/>
      <c r="FQL177" s="132"/>
      <c r="FQM177" s="132"/>
      <c r="FQN177" s="132"/>
      <c r="FQO177" s="132"/>
      <c r="FQP177" s="132"/>
      <c r="FQQ177" s="132"/>
      <c r="FQR177" s="132"/>
      <c r="FQS177" s="132"/>
      <c r="FQT177" s="132"/>
      <c r="FQU177" s="132"/>
      <c r="FQV177" s="132"/>
      <c r="FQW177" s="132"/>
      <c r="FQX177" s="132"/>
      <c r="FQY177" s="132"/>
      <c r="FQZ177" s="132"/>
      <c r="FRA177" s="132"/>
      <c r="FRB177" s="132"/>
      <c r="FRC177" s="132"/>
      <c r="FRD177" s="132"/>
      <c r="FRE177" s="132"/>
      <c r="FRF177" s="132"/>
      <c r="FRG177" s="132"/>
      <c r="FRH177" s="132"/>
      <c r="FRI177" s="132"/>
      <c r="FRJ177" s="132"/>
      <c r="FRK177" s="132"/>
      <c r="FRL177" s="132"/>
      <c r="FRM177" s="132"/>
      <c r="FRN177" s="132"/>
      <c r="FRO177" s="132"/>
      <c r="FRP177" s="132"/>
      <c r="FRQ177" s="132"/>
      <c r="FRR177" s="132"/>
      <c r="FRS177" s="132"/>
      <c r="FRT177" s="132"/>
      <c r="FRU177" s="132"/>
      <c r="FRV177" s="132"/>
      <c r="FRW177" s="132"/>
      <c r="FRX177" s="132"/>
      <c r="FRY177" s="132"/>
      <c r="FRZ177" s="132"/>
      <c r="FSA177" s="132"/>
      <c r="FSB177" s="132"/>
      <c r="FSC177" s="132"/>
      <c r="FSD177" s="132"/>
      <c r="FSE177" s="132"/>
      <c r="FSF177" s="132"/>
      <c r="FSG177" s="132"/>
      <c r="FSH177" s="132"/>
      <c r="FSI177" s="132"/>
      <c r="FSJ177" s="132"/>
      <c r="FSK177" s="132"/>
      <c r="FSL177" s="132"/>
      <c r="FSM177" s="132"/>
      <c r="FSN177" s="132"/>
      <c r="FSO177" s="132"/>
      <c r="FSP177" s="132"/>
      <c r="FSQ177" s="132"/>
      <c r="FSR177" s="132"/>
      <c r="FSS177" s="132"/>
      <c r="FST177" s="132"/>
      <c r="FSU177" s="132"/>
      <c r="FSV177" s="132"/>
      <c r="FSW177" s="132"/>
      <c r="FSX177" s="132"/>
      <c r="FSY177" s="132"/>
      <c r="FSZ177" s="132"/>
      <c r="FTA177" s="132"/>
      <c r="FTB177" s="132"/>
      <c r="FTC177" s="132"/>
      <c r="FTD177" s="132"/>
      <c r="FTE177" s="132"/>
      <c r="FTF177" s="132"/>
      <c r="FTG177" s="132"/>
      <c r="FTH177" s="132"/>
      <c r="FTI177" s="132"/>
      <c r="FTJ177" s="132"/>
      <c r="FTK177" s="132"/>
      <c r="FTL177" s="132"/>
      <c r="FTM177" s="132"/>
      <c r="FTN177" s="132"/>
      <c r="FTO177" s="132"/>
      <c r="FTP177" s="132"/>
      <c r="FTQ177" s="132"/>
      <c r="FTR177" s="132"/>
      <c r="FTS177" s="132"/>
      <c r="FTT177" s="132"/>
      <c r="FTU177" s="132"/>
      <c r="FTV177" s="132"/>
      <c r="FTW177" s="132"/>
      <c r="FTX177" s="132"/>
      <c r="FTY177" s="132"/>
      <c r="FTZ177" s="132"/>
      <c r="FUA177" s="132"/>
      <c r="FUB177" s="132"/>
      <c r="FUC177" s="132"/>
      <c r="FUD177" s="132"/>
      <c r="FUE177" s="132"/>
      <c r="FUF177" s="132"/>
      <c r="FUG177" s="132"/>
      <c r="FUH177" s="132"/>
      <c r="FUI177" s="132"/>
      <c r="FUJ177" s="132"/>
      <c r="FUK177" s="132"/>
      <c r="FUL177" s="132"/>
      <c r="FUM177" s="132"/>
      <c r="FUN177" s="132"/>
      <c r="FUO177" s="132"/>
      <c r="FUP177" s="132"/>
      <c r="FUQ177" s="132"/>
      <c r="FUR177" s="132"/>
      <c r="FUS177" s="132"/>
      <c r="FUT177" s="132"/>
      <c r="FUU177" s="132"/>
      <c r="FUV177" s="132"/>
      <c r="FUW177" s="132"/>
      <c r="FUX177" s="132"/>
      <c r="FUY177" s="132"/>
      <c r="FUZ177" s="132"/>
      <c r="FVA177" s="132"/>
      <c r="FVB177" s="132"/>
      <c r="FVC177" s="132"/>
      <c r="FVD177" s="132"/>
      <c r="FVE177" s="132"/>
      <c r="FVF177" s="132"/>
      <c r="FVG177" s="132"/>
      <c r="FVH177" s="132"/>
      <c r="FVI177" s="132"/>
      <c r="FVJ177" s="132"/>
      <c r="FVK177" s="132"/>
      <c r="FVL177" s="132"/>
      <c r="FVM177" s="132"/>
      <c r="FVN177" s="132"/>
      <c r="FVO177" s="132"/>
      <c r="FVP177" s="132"/>
      <c r="FVQ177" s="132"/>
      <c r="FVR177" s="132"/>
      <c r="FVS177" s="132"/>
      <c r="FVT177" s="132"/>
      <c r="FVU177" s="132"/>
      <c r="FVV177" s="132"/>
      <c r="FVW177" s="132"/>
      <c r="FVX177" s="132"/>
      <c r="FVY177" s="132"/>
      <c r="FVZ177" s="132"/>
      <c r="FWA177" s="132"/>
      <c r="FWB177" s="132"/>
      <c r="FWC177" s="132"/>
      <c r="FWD177" s="132"/>
      <c r="FWE177" s="132"/>
      <c r="FWF177" s="132"/>
      <c r="FWG177" s="132"/>
      <c r="FWH177" s="132"/>
      <c r="FWI177" s="132"/>
      <c r="FWJ177" s="132"/>
      <c r="FWK177" s="132"/>
      <c r="FWL177" s="132"/>
      <c r="FWM177" s="132"/>
      <c r="FWN177" s="132"/>
      <c r="FWO177" s="132"/>
      <c r="FWP177" s="132"/>
      <c r="FWQ177" s="132"/>
      <c r="FWR177" s="132"/>
      <c r="FWS177" s="132"/>
      <c r="FWT177" s="132"/>
      <c r="FWU177" s="132"/>
      <c r="FWV177" s="132"/>
      <c r="FWW177" s="132"/>
      <c r="FWX177" s="132"/>
      <c r="FWY177" s="132"/>
      <c r="FWZ177" s="132"/>
      <c r="FXA177" s="132"/>
      <c r="FXB177" s="132"/>
      <c r="FXC177" s="132"/>
      <c r="FXD177" s="132"/>
      <c r="FXE177" s="132"/>
      <c r="FXF177" s="132"/>
      <c r="FXG177" s="132"/>
      <c r="FXH177" s="132"/>
      <c r="FXI177" s="132"/>
      <c r="FXJ177" s="132"/>
      <c r="FXK177" s="132"/>
      <c r="FXL177" s="132"/>
      <c r="FXM177" s="132"/>
      <c r="FXN177" s="132"/>
      <c r="FXO177" s="132"/>
      <c r="FXP177" s="132"/>
      <c r="FXQ177" s="132"/>
      <c r="FXR177" s="132"/>
      <c r="FXS177" s="132"/>
      <c r="FXT177" s="132"/>
      <c r="FXU177" s="132"/>
      <c r="FXV177" s="132"/>
      <c r="FXW177" s="132"/>
      <c r="FXX177" s="132"/>
      <c r="FXY177" s="132"/>
      <c r="FXZ177" s="132"/>
      <c r="FYA177" s="132"/>
      <c r="FYB177" s="132"/>
      <c r="FYC177" s="132"/>
      <c r="FYD177" s="132"/>
      <c r="FYE177" s="132"/>
      <c r="FYF177" s="132"/>
      <c r="FYG177" s="132"/>
      <c r="FYH177" s="132"/>
      <c r="FYI177" s="132"/>
      <c r="FYJ177" s="132"/>
      <c r="FYK177" s="132"/>
      <c r="FYL177" s="132"/>
      <c r="FYM177" s="132"/>
      <c r="FYN177" s="132"/>
      <c r="FYO177" s="132"/>
      <c r="FYP177" s="132"/>
      <c r="FYQ177" s="132"/>
      <c r="FYR177" s="132"/>
      <c r="FYS177" s="132"/>
      <c r="FYT177" s="132"/>
      <c r="FYU177" s="132"/>
      <c r="FYV177" s="132"/>
      <c r="FYW177" s="132"/>
      <c r="FYX177" s="132"/>
      <c r="FYY177" s="132"/>
      <c r="FYZ177" s="132"/>
      <c r="FZA177" s="132"/>
      <c r="FZB177" s="132"/>
      <c r="FZC177" s="132"/>
      <c r="FZD177" s="132"/>
      <c r="FZE177" s="132"/>
      <c r="FZF177" s="132"/>
      <c r="FZG177" s="132"/>
      <c r="FZH177" s="132"/>
      <c r="FZI177" s="132"/>
      <c r="FZJ177" s="132"/>
      <c r="FZK177" s="132"/>
      <c r="FZL177" s="132"/>
      <c r="FZM177" s="132"/>
      <c r="FZN177" s="132"/>
      <c r="FZO177" s="132"/>
      <c r="FZP177" s="132"/>
      <c r="FZQ177" s="132"/>
      <c r="FZR177" s="132"/>
      <c r="FZS177" s="132"/>
      <c r="FZT177" s="132"/>
      <c r="FZU177" s="132"/>
      <c r="FZV177" s="132"/>
      <c r="FZW177" s="132"/>
      <c r="FZX177" s="132"/>
      <c r="FZY177" s="132"/>
      <c r="FZZ177" s="132"/>
      <c r="GAA177" s="132"/>
      <c r="GAB177" s="132"/>
      <c r="GAC177" s="132"/>
      <c r="GAD177" s="132"/>
      <c r="GAE177" s="132"/>
      <c r="GAF177" s="132"/>
      <c r="GAG177" s="132"/>
      <c r="GAH177" s="132"/>
      <c r="GAI177" s="132"/>
      <c r="GAJ177" s="132"/>
      <c r="GAK177" s="132"/>
      <c r="GAL177" s="132"/>
      <c r="GAM177" s="132"/>
      <c r="GAN177" s="132"/>
      <c r="GAO177" s="132"/>
      <c r="GAP177" s="132"/>
      <c r="GAQ177" s="132"/>
      <c r="GAR177" s="132"/>
      <c r="GAS177" s="132"/>
      <c r="GAT177" s="132"/>
      <c r="GAU177" s="132"/>
      <c r="GAV177" s="132"/>
      <c r="GAW177" s="132"/>
      <c r="GAX177" s="132"/>
      <c r="GAY177" s="132"/>
      <c r="GAZ177" s="132"/>
      <c r="GBA177" s="132"/>
      <c r="GBB177" s="132"/>
      <c r="GBC177" s="132"/>
      <c r="GBD177" s="132"/>
      <c r="GBE177" s="132"/>
      <c r="GBF177" s="132"/>
      <c r="GBG177" s="132"/>
      <c r="GBH177" s="132"/>
      <c r="GBI177" s="132"/>
      <c r="GBJ177" s="132"/>
      <c r="GBK177" s="132"/>
      <c r="GBL177" s="132"/>
      <c r="GBM177" s="132"/>
      <c r="GBN177" s="132"/>
      <c r="GBO177" s="132"/>
      <c r="GBP177" s="132"/>
      <c r="GBQ177" s="132"/>
      <c r="GBR177" s="132"/>
      <c r="GBS177" s="132"/>
      <c r="GBT177" s="132"/>
      <c r="GBU177" s="132"/>
      <c r="GBV177" s="132"/>
      <c r="GBW177" s="132"/>
      <c r="GBX177" s="132"/>
      <c r="GBY177" s="132"/>
      <c r="GBZ177" s="132"/>
      <c r="GCA177" s="132"/>
      <c r="GCB177" s="132"/>
      <c r="GCC177" s="132"/>
      <c r="GCD177" s="132"/>
      <c r="GCE177" s="132"/>
      <c r="GCF177" s="132"/>
      <c r="GCG177" s="132"/>
      <c r="GCH177" s="132"/>
      <c r="GCI177" s="132"/>
      <c r="GCJ177" s="132"/>
      <c r="GCK177" s="132"/>
      <c r="GCL177" s="132"/>
      <c r="GCM177" s="132"/>
      <c r="GCN177" s="132"/>
      <c r="GCO177" s="132"/>
      <c r="GCP177" s="132"/>
      <c r="GCQ177" s="132"/>
      <c r="GCR177" s="132"/>
      <c r="GCS177" s="132"/>
      <c r="GCT177" s="132"/>
      <c r="GCU177" s="132"/>
      <c r="GCV177" s="132"/>
      <c r="GCW177" s="132"/>
      <c r="GCX177" s="132"/>
      <c r="GCY177" s="132"/>
      <c r="GCZ177" s="132"/>
      <c r="GDA177" s="132"/>
      <c r="GDB177" s="132"/>
      <c r="GDC177" s="132"/>
      <c r="GDD177" s="132"/>
      <c r="GDE177" s="132"/>
      <c r="GDF177" s="132"/>
      <c r="GDG177" s="132"/>
      <c r="GDH177" s="132"/>
      <c r="GDI177" s="132"/>
      <c r="GDJ177" s="132"/>
      <c r="GDK177" s="132"/>
      <c r="GDL177" s="132"/>
      <c r="GDM177" s="132"/>
      <c r="GDN177" s="132"/>
      <c r="GDO177" s="132"/>
      <c r="GDP177" s="132"/>
      <c r="GDQ177" s="132"/>
      <c r="GDR177" s="132"/>
      <c r="GDS177" s="132"/>
      <c r="GDT177" s="132"/>
      <c r="GDU177" s="132"/>
      <c r="GDV177" s="132"/>
      <c r="GDW177" s="132"/>
      <c r="GDX177" s="132"/>
      <c r="GDY177" s="132"/>
      <c r="GDZ177" s="132"/>
      <c r="GEA177" s="132"/>
      <c r="GEB177" s="132"/>
      <c r="GEC177" s="132"/>
      <c r="GED177" s="132"/>
      <c r="GEE177" s="132"/>
      <c r="GEF177" s="132"/>
      <c r="GEG177" s="132"/>
      <c r="GEH177" s="132"/>
      <c r="GEI177" s="132"/>
      <c r="GEJ177" s="132"/>
      <c r="GEK177" s="132"/>
      <c r="GEL177" s="132"/>
      <c r="GEM177" s="132"/>
      <c r="GEN177" s="132"/>
      <c r="GEO177" s="132"/>
      <c r="GEP177" s="132"/>
      <c r="GEQ177" s="132"/>
      <c r="GER177" s="132"/>
      <c r="GES177" s="132"/>
      <c r="GET177" s="132"/>
      <c r="GEU177" s="132"/>
      <c r="GEV177" s="132"/>
      <c r="GEW177" s="132"/>
      <c r="GEX177" s="132"/>
      <c r="GEY177" s="132"/>
      <c r="GEZ177" s="132"/>
      <c r="GFA177" s="132"/>
      <c r="GFB177" s="132"/>
      <c r="GFC177" s="132"/>
      <c r="GFD177" s="132"/>
      <c r="GFE177" s="132"/>
      <c r="GFF177" s="132"/>
      <c r="GFG177" s="132"/>
      <c r="GFH177" s="132"/>
      <c r="GFI177" s="132"/>
      <c r="GFJ177" s="132"/>
      <c r="GFK177" s="132"/>
      <c r="GFL177" s="132"/>
      <c r="GFM177" s="132"/>
      <c r="GFN177" s="132"/>
      <c r="GFO177" s="132"/>
      <c r="GFP177" s="132"/>
      <c r="GFQ177" s="132"/>
      <c r="GFR177" s="132"/>
      <c r="GFS177" s="132"/>
      <c r="GFT177" s="132"/>
      <c r="GFU177" s="132"/>
      <c r="GFV177" s="132"/>
      <c r="GFW177" s="132"/>
      <c r="GFX177" s="132"/>
      <c r="GFY177" s="132"/>
      <c r="GFZ177" s="132"/>
      <c r="GGA177" s="132"/>
      <c r="GGB177" s="132"/>
      <c r="GGC177" s="132"/>
      <c r="GGD177" s="132"/>
      <c r="GGE177" s="132"/>
      <c r="GGF177" s="132"/>
      <c r="GGG177" s="132"/>
      <c r="GGH177" s="132"/>
      <c r="GGI177" s="132"/>
      <c r="GGJ177" s="132"/>
      <c r="GGK177" s="132"/>
      <c r="GGL177" s="132"/>
      <c r="GGM177" s="132"/>
      <c r="GGN177" s="132"/>
      <c r="GGO177" s="132"/>
      <c r="GGP177" s="132"/>
      <c r="GGQ177" s="132"/>
      <c r="GGR177" s="132"/>
      <c r="GGS177" s="132"/>
      <c r="GGT177" s="132"/>
      <c r="GGU177" s="132"/>
      <c r="GGV177" s="132"/>
      <c r="GGW177" s="132"/>
      <c r="GGX177" s="132"/>
      <c r="GGY177" s="132"/>
      <c r="GGZ177" s="132"/>
      <c r="GHA177" s="132"/>
      <c r="GHB177" s="132"/>
      <c r="GHC177" s="132"/>
      <c r="GHD177" s="132"/>
      <c r="GHE177" s="132"/>
      <c r="GHF177" s="132"/>
      <c r="GHG177" s="132"/>
      <c r="GHH177" s="132"/>
      <c r="GHI177" s="132"/>
      <c r="GHJ177" s="132"/>
      <c r="GHK177" s="132"/>
      <c r="GHL177" s="132"/>
      <c r="GHM177" s="132"/>
      <c r="GHN177" s="132"/>
      <c r="GHO177" s="132"/>
      <c r="GHP177" s="132"/>
      <c r="GHQ177" s="132"/>
      <c r="GHR177" s="132"/>
      <c r="GHS177" s="132"/>
      <c r="GHT177" s="132"/>
      <c r="GHU177" s="132"/>
      <c r="GHV177" s="132"/>
      <c r="GHW177" s="132"/>
      <c r="GHX177" s="132"/>
      <c r="GHY177" s="132"/>
      <c r="GHZ177" s="132"/>
      <c r="GIA177" s="132"/>
      <c r="GIB177" s="132"/>
      <c r="GIC177" s="132"/>
      <c r="GID177" s="132"/>
      <c r="GIE177" s="132"/>
      <c r="GIF177" s="132"/>
      <c r="GIG177" s="132"/>
      <c r="GIH177" s="132"/>
      <c r="GII177" s="132"/>
      <c r="GIJ177" s="132"/>
      <c r="GIK177" s="132"/>
      <c r="GIL177" s="132"/>
      <c r="GIM177" s="132"/>
      <c r="GIN177" s="132"/>
      <c r="GIO177" s="132"/>
      <c r="GIP177" s="132"/>
      <c r="GIQ177" s="132"/>
      <c r="GIR177" s="132"/>
      <c r="GIS177" s="132"/>
      <c r="GIT177" s="132"/>
      <c r="GIU177" s="132"/>
      <c r="GIV177" s="132"/>
      <c r="GIW177" s="132"/>
      <c r="GIX177" s="132"/>
      <c r="GIY177" s="132"/>
      <c r="GIZ177" s="132"/>
      <c r="GJA177" s="132"/>
      <c r="GJB177" s="132"/>
      <c r="GJC177" s="132"/>
      <c r="GJD177" s="132"/>
      <c r="GJE177" s="132"/>
      <c r="GJF177" s="132"/>
      <c r="GJG177" s="132"/>
      <c r="GJH177" s="132"/>
      <c r="GJI177" s="132"/>
      <c r="GJJ177" s="132"/>
      <c r="GJK177" s="132"/>
      <c r="GJL177" s="132"/>
      <c r="GJM177" s="132"/>
      <c r="GJN177" s="132"/>
      <c r="GJO177" s="132"/>
      <c r="GJP177" s="132"/>
      <c r="GJQ177" s="132"/>
      <c r="GJR177" s="132"/>
      <c r="GJS177" s="132"/>
      <c r="GJT177" s="132"/>
      <c r="GJU177" s="132"/>
      <c r="GJV177" s="132"/>
      <c r="GJW177" s="132"/>
      <c r="GJX177" s="132"/>
      <c r="GJY177" s="132"/>
      <c r="GJZ177" s="132"/>
      <c r="GKA177" s="132"/>
      <c r="GKB177" s="132"/>
      <c r="GKC177" s="132"/>
      <c r="GKD177" s="132"/>
      <c r="GKE177" s="132"/>
      <c r="GKF177" s="132"/>
      <c r="GKG177" s="132"/>
      <c r="GKH177" s="132"/>
      <c r="GKI177" s="132"/>
      <c r="GKJ177" s="132"/>
      <c r="GKK177" s="132"/>
      <c r="GKL177" s="132"/>
      <c r="GKM177" s="132"/>
      <c r="GKN177" s="132"/>
      <c r="GKO177" s="132"/>
      <c r="GKP177" s="132"/>
      <c r="GKQ177" s="132"/>
      <c r="GKR177" s="132"/>
      <c r="GKS177" s="132"/>
      <c r="GKT177" s="132"/>
      <c r="GKU177" s="132"/>
      <c r="GKV177" s="132"/>
      <c r="GKW177" s="132"/>
      <c r="GKX177" s="132"/>
      <c r="GKY177" s="132"/>
      <c r="GKZ177" s="132"/>
      <c r="GLA177" s="132"/>
      <c r="GLB177" s="132"/>
      <c r="GLC177" s="132"/>
      <c r="GLD177" s="132"/>
      <c r="GLE177" s="132"/>
      <c r="GLF177" s="132"/>
      <c r="GLG177" s="132"/>
      <c r="GLH177" s="132"/>
      <c r="GLI177" s="132"/>
      <c r="GLJ177" s="132"/>
      <c r="GLK177" s="132"/>
      <c r="GLL177" s="132"/>
      <c r="GLM177" s="132"/>
      <c r="GLN177" s="132"/>
      <c r="GLO177" s="132"/>
      <c r="GLP177" s="132"/>
      <c r="GLQ177" s="132"/>
      <c r="GLR177" s="132"/>
      <c r="GLS177" s="132"/>
      <c r="GLT177" s="132"/>
      <c r="GLU177" s="132"/>
      <c r="GLV177" s="132"/>
      <c r="GLW177" s="132"/>
      <c r="GLX177" s="132"/>
      <c r="GLY177" s="132"/>
      <c r="GLZ177" s="132"/>
      <c r="GMA177" s="132"/>
      <c r="GMB177" s="132"/>
      <c r="GMC177" s="132"/>
      <c r="GMD177" s="132"/>
      <c r="GME177" s="132"/>
      <c r="GMF177" s="132"/>
      <c r="GMG177" s="132"/>
      <c r="GMH177" s="132"/>
      <c r="GMI177" s="132"/>
      <c r="GMJ177" s="132"/>
      <c r="GMK177" s="132"/>
      <c r="GML177" s="132"/>
      <c r="GMM177" s="132"/>
      <c r="GMN177" s="132"/>
      <c r="GMO177" s="132"/>
      <c r="GMP177" s="132"/>
      <c r="GMQ177" s="132"/>
      <c r="GMR177" s="132"/>
      <c r="GMS177" s="132"/>
      <c r="GMT177" s="132"/>
      <c r="GMU177" s="132"/>
      <c r="GMV177" s="132"/>
      <c r="GMW177" s="132"/>
      <c r="GMX177" s="132"/>
      <c r="GMY177" s="132"/>
      <c r="GMZ177" s="132"/>
      <c r="GNA177" s="132"/>
      <c r="GNB177" s="132"/>
      <c r="GNC177" s="132"/>
      <c r="GND177" s="132"/>
      <c r="GNE177" s="132"/>
      <c r="GNF177" s="132"/>
      <c r="GNG177" s="132"/>
      <c r="GNH177" s="132"/>
      <c r="GNI177" s="132"/>
      <c r="GNJ177" s="132"/>
      <c r="GNK177" s="132"/>
      <c r="GNL177" s="132"/>
      <c r="GNM177" s="132"/>
      <c r="GNN177" s="132"/>
      <c r="GNO177" s="132"/>
      <c r="GNP177" s="132"/>
      <c r="GNQ177" s="132"/>
      <c r="GNR177" s="132"/>
      <c r="GNS177" s="132"/>
      <c r="GNT177" s="132"/>
      <c r="GNU177" s="132"/>
      <c r="GNV177" s="132"/>
      <c r="GNW177" s="132"/>
      <c r="GNX177" s="132"/>
      <c r="GNY177" s="132"/>
      <c r="GNZ177" s="132"/>
      <c r="GOA177" s="132"/>
      <c r="GOB177" s="132"/>
      <c r="GOC177" s="132"/>
      <c r="GOD177" s="132"/>
      <c r="GOE177" s="132"/>
      <c r="GOF177" s="132"/>
      <c r="GOG177" s="132"/>
      <c r="GOH177" s="132"/>
      <c r="GOI177" s="132"/>
      <c r="GOJ177" s="132"/>
      <c r="GOK177" s="132"/>
      <c r="GOL177" s="132"/>
      <c r="GOM177" s="132"/>
      <c r="GON177" s="132"/>
      <c r="GOO177" s="132"/>
      <c r="GOP177" s="132"/>
      <c r="GOQ177" s="132"/>
      <c r="GOR177" s="132"/>
      <c r="GOS177" s="132"/>
      <c r="GOT177" s="132"/>
      <c r="GOU177" s="132"/>
      <c r="GOV177" s="132"/>
      <c r="GOW177" s="132"/>
      <c r="GOX177" s="132"/>
      <c r="GOY177" s="132"/>
      <c r="GOZ177" s="132"/>
      <c r="GPA177" s="132"/>
      <c r="GPB177" s="132"/>
      <c r="GPC177" s="132"/>
      <c r="GPD177" s="132"/>
      <c r="GPE177" s="132"/>
      <c r="GPF177" s="132"/>
      <c r="GPG177" s="132"/>
      <c r="GPH177" s="132"/>
      <c r="GPI177" s="132"/>
      <c r="GPJ177" s="132"/>
      <c r="GPK177" s="132"/>
      <c r="GPL177" s="132"/>
      <c r="GPM177" s="132"/>
      <c r="GPN177" s="132"/>
      <c r="GPO177" s="132"/>
      <c r="GPP177" s="132"/>
      <c r="GPQ177" s="132"/>
      <c r="GPR177" s="132"/>
      <c r="GPS177" s="132"/>
      <c r="GPT177" s="132"/>
      <c r="GPU177" s="132"/>
      <c r="GPV177" s="132"/>
      <c r="GPW177" s="132"/>
      <c r="GPX177" s="132"/>
      <c r="GPY177" s="132"/>
      <c r="GPZ177" s="132"/>
      <c r="GQA177" s="132"/>
      <c r="GQB177" s="132"/>
      <c r="GQC177" s="132"/>
      <c r="GQD177" s="132"/>
      <c r="GQE177" s="132"/>
      <c r="GQF177" s="132"/>
      <c r="GQG177" s="132"/>
      <c r="GQH177" s="132"/>
      <c r="GQI177" s="132"/>
      <c r="GQJ177" s="132"/>
      <c r="GQK177" s="132"/>
      <c r="GQL177" s="132"/>
      <c r="GQM177" s="132"/>
      <c r="GQN177" s="132"/>
      <c r="GQO177" s="132"/>
      <c r="GQP177" s="132"/>
      <c r="GQQ177" s="132"/>
      <c r="GQR177" s="132"/>
      <c r="GQS177" s="132"/>
      <c r="GQT177" s="132"/>
      <c r="GQU177" s="132"/>
      <c r="GQV177" s="132"/>
      <c r="GQW177" s="132"/>
      <c r="GQX177" s="132"/>
      <c r="GQY177" s="132"/>
      <c r="GQZ177" s="132"/>
      <c r="GRA177" s="132"/>
      <c r="GRB177" s="132"/>
      <c r="GRC177" s="132"/>
      <c r="GRD177" s="132"/>
      <c r="GRE177" s="132"/>
      <c r="GRF177" s="132"/>
      <c r="GRG177" s="132"/>
      <c r="GRH177" s="132"/>
      <c r="GRI177" s="132"/>
      <c r="GRJ177" s="132"/>
      <c r="GRK177" s="132"/>
      <c r="GRL177" s="132"/>
      <c r="GRM177" s="132"/>
      <c r="GRN177" s="132"/>
      <c r="GRO177" s="132"/>
      <c r="GRP177" s="132"/>
      <c r="GRQ177" s="132"/>
      <c r="GRR177" s="132"/>
      <c r="GRS177" s="132"/>
      <c r="GRT177" s="132"/>
      <c r="GRU177" s="132"/>
      <c r="GRV177" s="132"/>
      <c r="GRW177" s="132"/>
      <c r="GRX177" s="132"/>
      <c r="GRY177" s="132"/>
      <c r="GRZ177" s="132"/>
      <c r="GSA177" s="132"/>
      <c r="GSB177" s="132"/>
      <c r="GSC177" s="132"/>
      <c r="GSD177" s="132"/>
      <c r="GSE177" s="132"/>
      <c r="GSF177" s="132"/>
      <c r="GSG177" s="132"/>
      <c r="GSH177" s="132"/>
      <c r="GSI177" s="132"/>
      <c r="GSJ177" s="132"/>
      <c r="GSK177" s="132"/>
      <c r="GSL177" s="132"/>
      <c r="GSM177" s="132"/>
      <c r="GSN177" s="132"/>
      <c r="GSO177" s="132"/>
      <c r="GSP177" s="132"/>
      <c r="GSQ177" s="132"/>
      <c r="GSR177" s="132"/>
      <c r="GSS177" s="132"/>
      <c r="GST177" s="132"/>
      <c r="GSU177" s="132"/>
      <c r="GSV177" s="132"/>
      <c r="GSW177" s="132"/>
      <c r="GSX177" s="132"/>
      <c r="GSY177" s="132"/>
      <c r="GSZ177" s="132"/>
      <c r="GTA177" s="132"/>
      <c r="GTB177" s="132"/>
      <c r="GTC177" s="132"/>
      <c r="GTD177" s="132"/>
      <c r="GTE177" s="132"/>
      <c r="GTF177" s="132"/>
      <c r="GTG177" s="132"/>
      <c r="GTH177" s="132"/>
      <c r="GTI177" s="132"/>
      <c r="GTJ177" s="132"/>
      <c r="GTK177" s="132"/>
      <c r="GTL177" s="132"/>
      <c r="GTM177" s="132"/>
      <c r="GTN177" s="132"/>
      <c r="GTO177" s="132"/>
      <c r="GTP177" s="132"/>
      <c r="GTQ177" s="132"/>
      <c r="GTR177" s="132"/>
      <c r="GTS177" s="132"/>
      <c r="GTT177" s="132"/>
      <c r="GTU177" s="132"/>
      <c r="GTV177" s="132"/>
      <c r="GTW177" s="132"/>
      <c r="GTX177" s="132"/>
      <c r="GTY177" s="132"/>
      <c r="GTZ177" s="132"/>
      <c r="GUA177" s="132"/>
      <c r="GUB177" s="132"/>
      <c r="GUC177" s="132"/>
      <c r="GUD177" s="132"/>
      <c r="GUE177" s="132"/>
      <c r="GUF177" s="132"/>
      <c r="GUG177" s="132"/>
      <c r="GUH177" s="132"/>
      <c r="GUI177" s="132"/>
      <c r="GUJ177" s="132"/>
      <c r="GUK177" s="132"/>
      <c r="GUL177" s="132"/>
      <c r="GUM177" s="132"/>
      <c r="GUN177" s="132"/>
      <c r="GUO177" s="132"/>
      <c r="GUP177" s="132"/>
      <c r="GUQ177" s="132"/>
      <c r="GUR177" s="132"/>
      <c r="GUS177" s="132"/>
      <c r="GUT177" s="132"/>
      <c r="GUU177" s="132"/>
      <c r="GUV177" s="132"/>
      <c r="GUW177" s="132"/>
      <c r="GUX177" s="132"/>
      <c r="GUY177" s="132"/>
      <c r="GUZ177" s="132"/>
      <c r="GVA177" s="132"/>
      <c r="GVB177" s="132"/>
      <c r="GVC177" s="132"/>
      <c r="GVD177" s="132"/>
      <c r="GVE177" s="132"/>
      <c r="GVF177" s="132"/>
      <c r="GVG177" s="132"/>
      <c r="GVH177" s="132"/>
      <c r="GVI177" s="132"/>
      <c r="GVJ177" s="132"/>
      <c r="GVK177" s="132"/>
      <c r="GVL177" s="132"/>
      <c r="GVM177" s="132"/>
      <c r="GVN177" s="132"/>
      <c r="GVO177" s="132"/>
      <c r="GVP177" s="132"/>
      <c r="GVQ177" s="132"/>
      <c r="GVR177" s="132"/>
      <c r="GVS177" s="132"/>
      <c r="GVT177" s="132"/>
      <c r="GVU177" s="132"/>
      <c r="GVV177" s="132"/>
      <c r="GVW177" s="132"/>
      <c r="GVX177" s="132"/>
      <c r="GVY177" s="132"/>
      <c r="GVZ177" s="132"/>
      <c r="GWA177" s="132"/>
      <c r="GWB177" s="132"/>
      <c r="GWC177" s="132"/>
      <c r="GWD177" s="132"/>
      <c r="GWE177" s="132"/>
      <c r="GWF177" s="132"/>
      <c r="GWG177" s="132"/>
      <c r="GWH177" s="132"/>
      <c r="GWI177" s="132"/>
      <c r="GWJ177" s="132"/>
      <c r="GWK177" s="132"/>
      <c r="GWL177" s="132"/>
      <c r="GWM177" s="132"/>
      <c r="GWN177" s="132"/>
      <c r="GWO177" s="132"/>
      <c r="GWP177" s="132"/>
      <c r="GWQ177" s="132"/>
      <c r="GWR177" s="132"/>
      <c r="GWS177" s="132"/>
      <c r="GWT177" s="132"/>
      <c r="GWU177" s="132"/>
      <c r="GWV177" s="132"/>
      <c r="GWW177" s="132"/>
      <c r="GWX177" s="132"/>
      <c r="GWY177" s="132"/>
      <c r="GWZ177" s="132"/>
      <c r="GXA177" s="132"/>
      <c r="GXB177" s="132"/>
      <c r="GXC177" s="132"/>
      <c r="GXD177" s="132"/>
      <c r="GXE177" s="132"/>
      <c r="GXF177" s="132"/>
      <c r="GXG177" s="132"/>
      <c r="GXH177" s="132"/>
      <c r="GXI177" s="132"/>
      <c r="GXJ177" s="132"/>
      <c r="GXK177" s="132"/>
      <c r="GXL177" s="132"/>
      <c r="GXM177" s="132"/>
      <c r="GXN177" s="132"/>
      <c r="GXO177" s="132"/>
      <c r="GXP177" s="132"/>
      <c r="GXQ177" s="132"/>
      <c r="GXR177" s="132"/>
      <c r="GXS177" s="132"/>
      <c r="GXT177" s="132"/>
      <c r="GXU177" s="132"/>
      <c r="GXV177" s="132"/>
      <c r="GXW177" s="132"/>
      <c r="GXX177" s="132"/>
      <c r="GXY177" s="132"/>
      <c r="GXZ177" s="132"/>
      <c r="GYA177" s="132"/>
      <c r="GYB177" s="132"/>
      <c r="GYC177" s="132"/>
      <c r="GYD177" s="132"/>
      <c r="GYE177" s="132"/>
      <c r="GYF177" s="132"/>
      <c r="GYG177" s="132"/>
      <c r="GYH177" s="132"/>
      <c r="GYI177" s="132"/>
      <c r="GYJ177" s="132"/>
      <c r="GYK177" s="132"/>
      <c r="GYL177" s="132"/>
      <c r="GYM177" s="132"/>
      <c r="GYN177" s="132"/>
      <c r="GYO177" s="132"/>
      <c r="GYP177" s="132"/>
      <c r="GYQ177" s="132"/>
      <c r="GYR177" s="132"/>
      <c r="GYS177" s="132"/>
      <c r="GYT177" s="132"/>
      <c r="GYU177" s="132"/>
      <c r="GYV177" s="132"/>
      <c r="GYW177" s="132"/>
      <c r="GYX177" s="132"/>
      <c r="GYY177" s="132"/>
      <c r="GYZ177" s="132"/>
      <c r="GZA177" s="132"/>
      <c r="GZB177" s="132"/>
      <c r="GZC177" s="132"/>
      <c r="GZD177" s="132"/>
      <c r="GZE177" s="132"/>
      <c r="GZF177" s="132"/>
      <c r="GZG177" s="132"/>
      <c r="GZH177" s="132"/>
      <c r="GZI177" s="132"/>
      <c r="GZJ177" s="132"/>
      <c r="GZK177" s="132"/>
      <c r="GZL177" s="132"/>
      <c r="GZM177" s="132"/>
      <c r="GZN177" s="132"/>
      <c r="GZO177" s="132"/>
      <c r="GZP177" s="132"/>
      <c r="GZQ177" s="132"/>
      <c r="GZR177" s="132"/>
      <c r="GZS177" s="132"/>
      <c r="GZT177" s="132"/>
      <c r="GZU177" s="132"/>
      <c r="GZV177" s="132"/>
      <c r="GZW177" s="132"/>
      <c r="GZX177" s="132"/>
      <c r="GZY177" s="132"/>
      <c r="GZZ177" s="132"/>
      <c r="HAA177" s="132"/>
      <c r="HAB177" s="132"/>
      <c r="HAC177" s="132"/>
      <c r="HAD177" s="132"/>
      <c r="HAE177" s="132"/>
      <c r="HAF177" s="132"/>
      <c r="HAG177" s="132"/>
      <c r="HAH177" s="132"/>
      <c r="HAI177" s="132"/>
      <c r="HAJ177" s="132"/>
      <c r="HAK177" s="132"/>
      <c r="HAL177" s="132"/>
      <c r="HAM177" s="132"/>
      <c r="HAN177" s="132"/>
      <c r="HAO177" s="132"/>
      <c r="HAP177" s="132"/>
      <c r="HAQ177" s="132"/>
      <c r="HAR177" s="132"/>
      <c r="HAS177" s="132"/>
      <c r="HAT177" s="132"/>
      <c r="HAU177" s="132"/>
      <c r="HAV177" s="132"/>
      <c r="HAW177" s="132"/>
      <c r="HAX177" s="132"/>
      <c r="HAY177" s="132"/>
      <c r="HAZ177" s="132"/>
      <c r="HBA177" s="132"/>
      <c r="HBB177" s="132"/>
      <c r="HBC177" s="132"/>
      <c r="HBD177" s="132"/>
      <c r="HBE177" s="132"/>
      <c r="HBF177" s="132"/>
      <c r="HBG177" s="132"/>
      <c r="HBH177" s="132"/>
      <c r="HBI177" s="132"/>
      <c r="HBJ177" s="132"/>
      <c r="HBK177" s="132"/>
      <c r="HBL177" s="132"/>
      <c r="HBM177" s="132"/>
      <c r="HBN177" s="132"/>
      <c r="HBO177" s="132"/>
      <c r="HBP177" s="132"/>
      <c r="HBQ177" s="132"/>
      <c r="HBR177" s="132"/>
      <c r="HBS177" s="132"/>
      <c r="HBT177" s="132"/>
      <c r="HBU177" s="132"/>
      <c r="HBV177" s="132"/>
      <c r="HBW177" s="132"/>
      <c r="HBX177" s="132"/>
      <c r="HBY177" s="132"/>
      <c r="HBZ177" s="132"/>
      <c r="HCA177" s="132"/>
      <c r="HCB177" s="132"/>
      <c r="HCC177" s="132"/>
      <c r="HCD177" s="132"/>
      <c r="HCE177" s="132"/>
      <c r="HCF177" s="132"/>
      <c r="HCG177" s="132"/>
      <c r="HCH177" s="132"/>
      <c r="HCI177" s="132"/>
      <c r="HCJ177" s="132"/>
      <c r="HCK177" s="132"/>
      <c r="HCL177" s="132"/>
      <c r="HCM177" s="132"/>
      <c r="HCN177" s="132"/>
      <c r="HCO177" s="132"/>
      <c r="HCP177" s="132"/>
      <c r="HCQ177" s="132"/>
      <c r="HCR177" s="132"/>
      <c r="HCS177" s="132"/>
      <c r="HCT177" s="132"/>
      <c r="HCU177" s="132"/>
      <c r="HCV177" s="132"/>
      <c r="HCW177" s="132"/>
      <c r="HCX177" s="132"/>
      <c r="HCY177" s="132"/>
      <c r="HCZ177" s="132"/>
      <c r="HDA177" s="132"/>
      <c r="HDB177" s="132"/>
      <c r="HDC177" s="132"/>
      <c r="HDD177" s="132"/>
      <c r="HDE177" s="132"/>
      <c r="HDF177" s="132"/>
      <c r="HDG177" s="132"/>
      <c r="HDH177" s="132"/>
      <c r="HDI177" s="132"/>
      <c r="HDJ177" s="132"/>
      <c r="HDK177" s="132"/>
      <c r="HDL177" s="132"/>
      <c r="HDM177" s="132"/>
      <c r="HDN177" s="132"/>
      <c r="HDO177" s="132"/>
      <c r="HDP177" s="132"/>
      <c r="HDQ177" s="132"/>
      <c r="HDR177" s="132"/>
      <c r="HDS177" s="132"/>
      <c r="HDT177" s="132"/>
      <c r="HDU177" s="132"/>
      <c r="HDV177" s="132"/>
      <c r="HDW177" s="132"/>
      <c r="HDX177" s="132"/>
      <c r="HDY177" s="132"/>
      <c r="HDZ177" s="132"/>
      <c r="HEA177" s="132"/>
      <c r="HEB177" s="132"/>
      <c r="HEC177" s="132"/>
      <c r="HED177" s="132"/>
      <c r="HEE177" s="132"/>
      <c r="HEF177" s="132"/>
      <c r="HEG177" s="132"/>
      <c r="HEH177" s="132"/>
      <c r="HEI177" s="132"/>
      <c r="HEJ177" s="132"/>
      <c r="HEK177" s="132"/>
      <c r="HEL177" s="132"/>
      <c r="HEM177" s="132"/>
      <c r="HEN177" s="132"/>
      <c r="HEO177" s="132"/>
      <c r="HEP177" s="132"/>
      <c r="HEQ177" s="132"/>
      <c r="HER177" s="132"/>
      <c r="HES177" s="132"/>
      <c r="HET177" s="132"/>
      <c r="HEU177" s="132"/>
      <c r="HEV177" s="132"/>
      <c r="HEW177" s="132"/>
      <c r="HEX177" s="132"/>
      <c r="HEY177" s="132"/>
      <c r="HEZ177" s="132"/>
      <c r="HFA177" s="132"/>
      <c r="HFB177" s="132"/>
      <c r="HFC177" s="132"/>
      <c r="HFD177" s="132"/>
      <c r="HFE177" s="132"/>
      <c r="HFF177" s="132"/>
      <c r="HFG177" s="132"/>
      <c r="HFH177" s="132"/>
      <c r="HFI177" s="132"/>
      <c r="HFJ177" s="132"/>
      <c r="HFK177" s="132"/>
      <c r="HFL177" s="132"/>
      <c r="HFM177" s="132"/>
      <c r="HFN177" s="132"/>
      <c r="HFO177" s="132"/>
      <c r="HFP177" s="132"/>
      <c r="HFQ177" s="132"/>
      <c r="HFR177" s="132"/>
      <c r="HFS177" s="132"/>
      <c r="HFT177" s="132"/>
      <c r="HFU177" s="132"/>
      <c r="HFV177" s="132"/>
      <c r="HFW177" s="132"/>
      <c r="HFX177" s="132"/>
      <c r="HFY177" s="132"/>
      <c r="HFZ177" s="132"/>
      <c r="HGA177" s="132"/>
      <c r="HGB177" s="132"/>
      <c r="HGC177" s="132"/>
      <c r="HGD177" s="132"/>
      <c r="HGE177" s="132"/>
      <c r="HGF177" s="132"/>
      <c r="HGG177" s="132"/>
      <c r="HGH177" s="132"/>
      <c r="HGI177" s="132"/>
      <c r="HGJ177" s="132"/>
      <c r="HGK177" s="132"/>
      <c r="HGL177" s="132"/>
      <c r="HGM177" s="132"/>
      <c r="HGN177" s="132"/>
      <c r="HGO177" s="132"/>
      <c r="HGP177" s="132"/>
      <c r="HGQ177" s="132"/>
      <c r="HGR177" s="132"/>
      <c r="HGS177" s="132"/>
      <c r="HGT177" s="132"/>
      <c r="HGU177" s="132"/>
      <c r="HGV177" s="132"/>
      <c r="HGW177" s="132"/>
      <c r="HGX177" s="132"/>
      <c r="HGY177" s="132"/>
      <c r="HGZ177" s="132"/>
      <c r="HHA177" s="132"/>
      <c r="HHB177" s="132"/>
      <c r="HHC177" s="132"/>
      <c r="HHD177" s="132"/>
      <c r="HHE177" s="132"/>
      <c r="HHF177" s="132"/>
      <c r="HHG177" s="132"/>
      <c r="HHH177" s="132"/>
      <c r="HHI177" s="132"/>
      <c r="HHJ177" s="132"/>
      <c r="HHK177" s="132"/>
      <c r="HHL177" s="132"/>
      <c r="HHM177" s="132"/>
      <c r="HHN177" s="132"/>
      <c r="HHO177" s="132"/>
      <c r="HHP177" s="132"/>
      <c r="HHQ177" s="132"/>
      <c r="HHR177" s="132"/>
      <c r="HHS177" s="132"/>
      <c r="HHT177" s="132"/>
      <c r="HHU177" s="132"/>
      <c r="HHV177" s="132"/>
      <c r="HHW177" s="132"/>
      <c r="HHX177" s="132"/>
      <c r="HHY177" s="132"/>
      <c r="HHZ177" s="132"/>
      <c r="HIA177" s="132"/>
      <c r="HIB177" s="132"/>
      <c r="HIC177" s="132"/>
      <c r="HID177" s="132"/>
      <c r="HIE177" s="132"/>
      <c r="HIF177" s="132"/>
      <c r="HIG177" s="132"/>
      <c r="HIH177" s="132"/>
      <c r="HII177" s="132"/>
      <c r="HIJ177" s="132"/>
      <c r="HIK177" s="132"/>
      <c r="HIL177" s="132"/>
      <c r="HIM177" s="132"/>
      <c r="HIN177" s="132"/>
      <c r="HIO177" s="132"/>
      <c r="HIP177" s="132"/>
      <c r="HIQ177" s="132"/>
      <c r="HIR177" s="132"/>
      <c r="HIS177" s="132"/>
      <c r="HIT177" s="132"/>
      <c r="HIU177" s="132"/>
      <c r="HIV177" s="132"/>
      <c r="HIW177" s="132"/>
      <c r="HIX177" s="132"/>
      <c r="HIY177" s="132"/>
      <c r="HIZ177" s="132"/>
      <c r="HJA177" s="132"/>
      <c r="HJB177" s="132"/>
      <c r="HJC177" s="132"/>
      <c r="HJD177" s="132"/>
      <c r="HJE177" s="132"/>
      <c r="HJF177" s="132"/>
      <c r="HJG177" s="132"/>
      <c r="HJH177" s="132"/>
      <c r="HJI177" s="132"/>
      <c r="HJJ177" s="132"/>
      <c r="HJK177" s="132"/>
      <c r="HJL177" s="132"/>
      <c r="HJM177" s="132"/>
      <c r="HJN177" s="132"/>
      <c r="HJO177" s="132"/>
      <c r="HJP177" s="132"/>
      <c r="HJQ177" s="132"/>
      <c r="HJR177" s="132"/>
      <c r="HJS177" s="132"/>
      <c r="HJT177" s="132"/>
      <c r="HJU177" s="132"/>
      <c r="HJV177" s="132"/>
      <c r="HJW177" s="132"/>
      <c r="HJX177" s="132"/>
      <c r="HJY177" s="132"/>
      <c r="HJZ177" s="132"/>
      <c r="HKA177" s="132"/>
      <c r="HKB177" s="132"/>
      <c r="HKC177" s="132"/>
      <c r="HKD177" s="132"/>
      <c r="HKE177" s="132"/>
      <c r="HKF177" s="132"/>
      <c r="HKG177" s="132"/>
      <c r="HKH177" s="132"/>
      <c r="HKI177" s="132"/>
      <c r="HKJ177" s="132"/>
      <c r="HKK177" s="132"/>
      <c r="HKL177" s="132"/>
      <c r="HKM177" s="132"/>
      <c r="HKN177" s="132"/>
      <c r="HKO177" s="132"/>
      <c r="HKP177" s="132"/>
      <c r="HKQ177" s="132"/>
      <c r="HKR177" s="132"/>
      <c r="HKS177" s="132"/>
      <c r="HKT177" s="132"/>
      <c r="HKU177" s="132"/>
      <c r="HKV177" s="132"/>
      <c r="HKW177" s="132"/>
      <c r="HKX177" s="132"/>
      <c r="HKY177" s="132"/>
      <c r="HKZ177" s="132"/>
      <c r="HLA177" s="132"/>
      <c r="HLB177" s="132"/>
      <c r="HLC177" s="132"/>
      <c r="HLD177" s="132"/>
      <c r="HLE177" s="132"/>
      <c r="HLF177" s="132"/>
      <c r="HLG177" s="132"/>
      <c r="HLH177" s="132"/>
      <c r="HLI177" s="132"/>
      <c r="HLJ177" s="132"/>
      <c r="HLK177" s="132"/>
      <c r="HLL177" s="132"/>
      <c r="HLM177" s="132"/>
      <c r="HLN177" s="132"/>
      <c r="HLO177" s="132"/>
      <c r="HLP177" s="132"/>
      <c r="HLQ177" s="132"/>
      <c r="HLR177" s="132"/>
      <c r="HLS177" s="132"/>
      <c r="HLT177" s="132"/>
      <c r="HLU177" s="132"/>
      <c r="HLV177" s="132"/>
      <c r="HLW177" s="132"/>
      <c r="HLX177" s="132"/>
      <c r="HLY177" s="132"/>
      <c r="HLZ177" s="132"/>
      <c r="HMA177" s="132"/>
      <c r="HMB177" s="132"/>
      <c r="HMC177" s="132"/>
      <c r="HMD177" s="132"/>
      <c r="HME177" s="132"/>
      <c r="HMF177" s="132"/>
      <c r="HMG177" s="132"/>
      <c r="HMH177" s="132"/>
      <c r="HMI177" s="132"/>
      <c r="HMJ177" s="132"/>
      <c r="HMK177" s="132"/>
      <c r="HML177" s="132"/>
      <c r="HMM177" s="132"/>
      <c r="HMN177" s="132"/>
      <c r="HMO177" s="132"/>
      <c r="HMP177" s="132"/>
      <c r="HMQ177" s="132"/>
      <c r="HMR177" s="132"/>
      <c r="HMS177" s="132"/>
      <c r="HMT177" s="132"/>
      <c r="HMU177" s="132"/>
      <c r="HMV177" s="132"/>
      <c r="HMW177" s="132"/>
      <c r="HMX177" s="132"/>
      <c r="HMY177" s="132"/>
      <c r="HMZ177" s="132"/>
      <c r="HNA177" s="132"/>
      <c r="HNB177" s="132"/>
      <c r="HNC177" s="132"/>
      <c r="HND177" s="132"/>
      <c r="HNE177" s="132"/>
      <c r="HNF177" s="132"/>
      <c r="HNG177" s="132"/>
      <c r="HNH177" s="132"/>
      <c r="HNI177" s="132"/>
      <c r="HNJ177" s="132"/>
      <c r="HNK177" s="132"/>
      <c r="HNL177" s="132"/>
      <c r="HNM177" s="132"/>
      <c r="HNN177" s="132"/>
      <c r="HNO177" s="132"/>
      <c r="HNP177" s="132"/>
      <c r="HNQ177" s="132"/>
      <c r="HNR177" s="132"/>
      <c r="HNS177" s="132"/>
      <c r="HNT177" s="132"/>
      <c r="HNU177" s="132"/>
      <c r="HNV177" s="132"/>
      <c r="HNW177" s="132"/>
      <c r="HNX177" s="132"/>
      <c r="HNY177" s="132"/>
      <c r="HNZ177" s="132"/>
      <c r="HOA177" s="132"/>
      <c r="HOB177" s="132"/>
      <c r="HOC177" s="132"/>
      <c r="HOD177" s="132"/>
      <c r="HOE177" s="132"/>
      <c r="HOF177" s="132"/>
      <c r="HOG177" s="132"/>
      <c r="HOH177" s="132"/>
      <c r="HOI177" s="132"/>
      <c r="HOJ177" s="132"/>
      <c r="HOK177" s="132"/>
      <c r="HOL177" s="132"/>
      <c r="HOM177" s="132"/>
      <c r="HON177" s="132"/>
      <c r="HOO177" s="132"/>
      <c r="HOP177" s="132"/>
      <c r="HOQ177" s="132"/>
      <c r="HOR177" s="132"/>
      <c r="HOS177" s="132"/>
      <c r="HOT177" s="132"/>
      <c r="HOU177" s="132"/>
      <c r="HOV177" s="132"/>
      <c r="HOW177" s="132"/>
      <c r="HOX177" s="132"/>
      <c r="HOY177" s="132"/>
      <c r="HOZ177" s="132"/>
      <c r="HPA177" s="132"/>
      <c r="HPB177" s="132"/>
      <c r="HPC177" s="132"/>
      <c r="HPD177" s="132"/>
      <c r="HPE177" s="132"/>
      <c r="HPF177" s="132"/>
      <c r="HPG177" s="132"/>
      <c r="HPH177" s="132"/>
      <c r="HPI177" s="132"/>
      <c r="HPJ177" s="132"/>
      <c r="HPK177" s="132"/>
      <c r="HPL177" s="132"/>
      <c r="HPM177" s="132"/>
      <c r="HPN177" s="132"/>
      <c r="HPO177" s="132"/>
      <c r="HPP177" s="132"/>
      <c r="HPQ177" s="132"/>
      <c r="HPR177" s="132"/>
      <c r="HPS177" s="132"/>
      <c r="HPT177" s="132"/>
      <c r="HPU177" s="132"/>
      <c r="HPV177" s="132"/>
      <c r="HPW177" s="132"/>
      <c r="HPX177" s="132"/>
      <c r="HPY177" s="132"/>
      <c r="HPZ177" s="132"/>
      <c r="HQA177" s="132"/>
      <c r="HQB177" s="132"/>
      <c r="HQC177" s="132"/>
      <c r="HQD177" s="132"/>
      <c r="HQE177" s="132"/>
      <c r="HQF177" s="132"/>
      <c r="HQG177" s="132"/>
      <c r="HQH177" s="132"/>
      <c r="HQI177" s="132"/>
      <c r="HQJ177" s="132"/>
      <c r="HQK177" s="132"/>
      <c r="HQL177" s="132"/>
      <c r="HQM177" s="132"/>
      <c r="HQN177" s="132"/>
      <c r="HQO177" s="132"/>
      <c r="HQP177" s="132"/>
      <c r="HQQ177" s="132"/>
      <c r="HQR177" s="132"/>
      <c r="HQS177" s="132"/>
      <c r="HQT177" s="132"/>
      <c r="HQU177" s="132"/>
      <c r="HQV177" s="132"/>
      <c r="HQW177" s="132"/>
      <c r="HQX177" s="132"/>
      <c r="HQY177" s="132"/>
      <c r="HQZ177" s="132"/>
      <c r="HRA177" s="132"/>
      <c r="HRB177" s="132"/>
      <c r="HRC177" s="132"/>
      <c r="HRD177" s="132"/>
      <c r="HRE177" s="132"/>
      <c r="HRF177" s="132"/>
      <c r="HRG177" s="132"/>
      <c r="HRH177" s="132"/>
      <c r="HRI177" s="132"/>
      <c r="HRJ177" s="132"/>
      <c r="HRK177" s="132"/>
      <c r="HRL177" s="132"/>
      <c r="HRM177" s="132"/>
      <c r="HRN177" s="132"/>
      <c r="HRO177" s="132"/>
      <c r="HRP177" s="132"/>
      <c r="HRQ177" s="132"/>
      <c r="HRR177" s="132"/>
      <c r="HRS177" s="132"/>
      <c r="HRT177" s="132"/>
      <c r="HRU177" s="132"/>
      <c r="HRV177" s="132"/>
      <c r="HRW177" s="132"/>
      <c r="HRX177" s="132"/>
      <c r="HRY177" s="132"/>
      <c r="HRZ177" s="132"/>
      <c r="HSA177" s="132"/>
      <c r="HSB177" s="132"/>
      <c r="HSC177" s="132"/>
      <c r="HSD177" s="132"/>
      <c r="HSE177" s="132"/>
      <c r="HSF177" s="132"/>
      <c r="HSG177" s="132"/>
      <c r="HSH177" s="132"/>
      <c r="HSI177" s="132"/>
      <c r="HSJ177" s="132"/>
      <c r="HSK177" s="132"/>
      <c r="HSL177" s="132"/>
      <c r="HSM177" s="132"/>
      <c r="HSN177" s="132"/>
      <c r="HSO177" s="132"/>
      <c r="HSP177" s="132"/>
      <c r="HSQ177" s="132"/>
      <c r="HSR177" s="132"/>
      <c r="HSS177" s="132"/>
      <c r="HST177" s="132"/>
      <c r="HSU177" s="132"/>
      <c r="HSV177" s="132"/>
      <c r="HSW177" s="132"/>
      <c r="HSX177" s="132"/>
      <c r="HSY177" s="132"/>
      <c r="HSZ177" s="132"/>
      <c r="HTA177" s="132"/>
      <c r="HTB177" s="132"/>
      <c r="HTC177" s="132"/>
      <c r="HTD177" s="132"/>
      <c r="HTE177" s="132"/>
      <c r="HTF177" s="132"/>
      <c r="HTG177" s="132"/>
      <c r="HTH177" s="132"/>
      <c r="HTI177" s="132"/>
      <c r="HTJ177" s="132"/>
      <c r="HTK177" s="132"/>
      <c r="HTL177" s="132"/>
      <c r="HTM177" s="132"/>
      <c r="HTN177" s="132"/>
      <c r="HTO177" s="132"/>
      <c r="HTP177" s="132"/>
      <c r="HTQ177" s="132"/>
      <c r="HTR177" s="132"/>
      <c r="HTS177" s="132"/>
      <c r="HTT177" s="132"/>
      <c r="HTU177" s="132"/>
      <c r="HTV177" s="132"/>
      <c r="HTW177" s="132"/>
      <c r="HTX177" s="132"/>
      <c r="HTY177" s="132"/>
      <c r="HTZ177" s="132"/>
      <c r="HUA177" s="132"/>
      <c r="HUB177" s="132"/>
      <c r="HUC177" s="132"/>
      <c r="HUD177" s="132"/>
      <c r="HUE177" s="132"/>
      <c r="HUF177" s="132"/>
      <c r="HUG177" s="132"/>
      <c r="HUH177" s="132"/>
      <c r="HUI177" s="132"/>
      <c r="HUJ177" s="132"/>
      <c r="HUK177" s="132"/>
      <c r="HUL177" s="132"/>
      <c r="HUM177" s="132"/>
      <c r="HUN177" s="132"/>
      <c r="HUO177" s="132"/>
      <c r="HUP177" s="132"/>
      <c r="HUQ177" s="132"/>
      <c r="HUR177" s="132"/>
      <c r="HUS177" s="132"/>
      <c r="HUT177" s="132"/>
      <c r="HUU177" s="132"/>
      <c r="HUV177" s="132"/>
      <c r="HUW177" s="132"/>
      <c r="HUX177" s="132"/>
      <c r="HUY177" s="132"/>
      <c r="HUZ177" s="132"/>
      <c r="HVA177" s="132"/>
      <c r="HVB177" s="132"/>
      <c r="HVC177" s="132"/>
      <c r="HVD177" s="132"/>
      <c r="HVE177" s="132"/>
      <c r="HVF177" s="132"/>
      <c r="HVG177" s="132"/>
      <c r="HVH177" s="132"/>
      <c r="HVI177" s="132"/>
      <c r="HVJ177" s="132"/>
      <c r="HVK177" s="132"/>
      <c r="HVL177" s="132"/>
      <c r="HVM177" s="132"/>
      <c r="HVN177" s="132"/>
      <c r="HVO177" s="132"/>
      <c r="HVP177" s="132"/>
      <c r="HVQ177" s="132"/>
      <c r="HVR177" s="132"/>
      <c r="HVS177" s="132"/>
      <c r="HVT177" s="132"/>
      <c r="HVU177" s="132"/>
      <c r="HVV177" s="132"/>
      <c r="HVW177" s="132"/>
      <c r="HVX177" s="132"/>
      <c r="HVY177" s="132"/>
      <c r="HVZ177" s="132"/>
      <c r="HWA177" s="132"/>
      <c r="HWB177" s="132"/>
      <c r="HWC177" s="132"/>
      <c r="HWD177" s="132"/>
      <c r="HWE177" s="132"/>
      <c r="HWF177" s="132"/>
      <c r="HWG177" s="132"/>
      <c r="HWH177" s="132"/>
      <c r="HWI177" s="132"/>
      <c r="HWJ177" s="132"/>
      <c r="HWK177" s="132"/>
      <c r="HWL177" s="132"/>
      <c r="HWM177" s="132"/>
      <c r="HWN177" s="132"/>
      <c r="HWO177" s="132"/>
      <c r="HWP177" s="132"/>
      <c r="HWQ177" s="132"/>
      <c r="HWR177" s="132"/>
      <c r="HWS177" s="132"/>
      <c r="HWT177" s="132"/>
      <c r="HWU177" s="132"/>
      <c r="HWV177" s="132"/>
      <c r="HWW177" s="132"/>
      <c r="HWX177" s="132"/>
      <c r="HWY177" s="132"/>
      <c r="HWZ177" s="132"/>
      <c r="HXA177" s="132"/>
      <c r="HXB177" s="132"/>
      <c r="HXC177" s="132"/>
      <c r="HXD177" s="132"/>
      <c r="HXE177" s="132"/>
      <c r="HXF177" s="132"/>
      <c r="HXG177" s="132"/>
      <c r="HXH177" s="132"/>
      <c r="HXI177" s="132"/>
      <c r="HXJ177" s="132"/>
      <c r="HXK177" s="132"/>
      <c r="HXL177" s="132"/>
      <c r="HXM177" s="132"/>
      <c r="HXN177" s="132"/>
      <c r="HXO177" s="132"/>
      <c r="HXP177" s="132"/>
      <c r="HXQ177" s="132"/>
      <c r="HXR177" s="132"/>
      <c r="HXS177" s="132"/>
      <c r="HXT177" s="132"/>
      <c r="HXU177" s="132"/>
      <c r="HXV177" s="132"/>
      <c r="HXW177" s="132"/>
      <c r="HXX177" s="132"/>
      <c r="HXY177" s="132"/>
      <c r="HXZ177" s="132"/>
      <c r="HYA177" s="132"/>
      <c r="HYB177" s="132"/>
      <c r="HYC177" s="132"/>
      <c r="HYD177" s="132"/>
      <c r="HYE177" s="132"/>
      <c r="HYF177" s="132"/>
      <c r="HYG177" s="132"/>
      <c r="HYH177" s="132"/>
      <c r="HYI177" s="132"/>
      <c r="HYJ177" s="132"/>
      <c r="HYK177" s="132"/>
      <c r="HYL177" s="132"/>
      <c r="HYM177" s="132"/>
      <c r="HYN177" s="132"/>
      <c r="HYO177" s="132"/>
      <c r="HYP177" s="132"/>
      <c r="HYQ177" s="132"/>
      <c r="HYR177" s="132"/>
      <c r="HYS177" s="132"/>
      <c r="HYT177" s="132"/>
      <c r="HYU177" s="132"/>
      <c r="HYV177" s="132"/>
      <c r="HYW177" s="132"/>
      <c r="HYX177" s="132"/>
      <c r="HYY177" s="132"/>
      <c r="HYZ177" s="132"/>
      <c r="HZA177" s="132"/>
      <c r="HZB177" s="132"/>
      <c r="HZC177" s="132"/>
      <c r="HZD177" s="132"/>
      <c r="HZE177" s="132"/>
      <c r="HZF177" s="132"/>
      <c r="HZG177" s="132"/>
      <c r="HZH177" s="132"/>
      <c r="HZI177" s="132"/>
      <c r="HZJ177" s="132"/>
      <c r="HZK177" s="132"/>
      <c r="HZL177" s="132"/>
      <c r="HZM177" s="132"/>
      <c r="HZN177" s="132"/>
      <c r="HZO177" s="132"/>
      <c r="HZP177" s="132"/>
      <c r="HZQ177" s="132"/>
      <c r="HZR177" s="132"/>
      <c r="HZS177" s="132"/>
      <c r="HZT177" s="132"/>
      <c r="HZU177" s="132"/>
      <c r="HZV177" s="132"/>
      <c r="HZW177" s="132"/>
      <c r="HZX177" s="132"/>
      <c r="HZY177" s="132"/>
      <c r="HZZ177" s="132"/>
      <c r="IAA177" s="132"/>
      <c r="IAB177" s="132"/>
      <c r="IAC177" s="132"/>
      <c r="IAD177" s="132"/>
      <c r="IAE177" s="132"/>
      <c r="IAF177" s="132"/>
      <c r="IAG177" s="132"/>
      <c r="IAH177" s="132"/>
      <c r="IAI177" s="132"/>
      <c r="IAJ177" s="132"/>
      <c r="IAK177" s="132"/>
      <c r="IAL177" s="132"/>
      <c r="IAM177" s="132"/>
      <c r="IAN177" s="132"/>
      <c r="IAO177" s="132"/>
      <c r="IAP177" s="132"/>
      <c r="IAQ177" s="132"/>
      <c r="IAR177" s="132"/>
      <c r="IAS177" s="132"/>
      <c r="IAT177" s="132"/>
      <c r="IAU177" s="132"/>
      <c r="IAV177" s="132"/>
      <c r="IAW177" s="132"/>
      <c r="IAX177" s="132"/>
      <c r="IAY177" s="132"/>
      <c r="IAZ177" s="132"/>
      <c r="IBA177" s="132"/>
      <c r="IBB177" s="132"/>
      <c r="IBC177" s="132"/>
      <c r="IBD177" s="132"/>
      <c r="IBE177" s="132"/>
      <c r="IBF177" s="132"/>
      <c r="IBG177" s="132"/>
      <c r="IBH177" s="132"/>
      <c r="IBI177" s="132"/>
      <c r="IBJ177" s="132"/>
      <c r="IBK177" s="132"/>
      <c r="IBL177" s="132"/>
      <c r="IBM177" s="132"/>
      <c r="IBN177" s="132"/>
      <c r="IBO177" s="132"/>
      <c r="IBP177" s="132"/>
      <c r="IBQ177" s="132"/>
      <c r="IBR177" s="132"/>
      <c r="IBS177" s="132"/>
      <c r="IBT177" s="132"/>
      <c r="IBU177" s="132"/>
      <c r="IBV177" s="132"/>
      <c r="IBW177" s="132"/>
      <c r="IBX177" s="132"/>
      <c r="IBY177" s="132"/>
      <c r="IBZ177" s="132"/>
      <c r="ICA177" s="132"/>
      <c r="ICB177" s="132"/>
      <c r="ICC177" s="132"/>
      <c r="ICD177" s="132"/>
      <c r="ICE177" s="132"/>
      <c r="ICF177" s="132"/>
      <c r="ICG177" s="132"/>
      <c r="ICH177" s="132"/>
      <c r="ICI177" s="132"/>
      <c r="ICJ177" s="132"/>
      <c r="ICK177" s="132"/>
      <c r="ICL177" s="132"/>
      <c r="ICM177" s="132"/>
      <c r="ICN177" s="132"/>
      <c r="ICO177" s="132"/>
      <c r="ICP177" s="132"/>
      <c r="ICQ177" s="132"/>
      <c r="ICR177" s="132"/>
      <c r="ICS177" s="132"/>
      <c r="ICT177" s="132"/>
      <c r="ICU177" s="132"/>
      <c r="ICV177" s="132"/>
      <c r="ICW177" s="132"/>
      <c r="ICX177" s="132"/>
      <c r="ICY177" s="132"/>
      <c r="ICZ177" s="132"/>
      <c r="IDA177" s="132"/>
      <c r="IDB177" s="132"/>
      <c r="IDC177" s="132"/>
      <c r="IDD177" s="132"/>
      <c r="IDE177" s="132"/>
      <c r="IDF177" s="132"/>
      <c r="IDG177" s="132"/>
      <c r="IDH177" s="132"/>
      <c r="IDI177" s="132"/>
      <c r="IDJ177" s="132"/>
      <c r="IDK177" s="132"/>
      <c r="IDL177" s="132"/>
      <c r="IDM177" s="132"/>
      <c r="IDN177" s="132"/>
      <c r="IDO177" s="132"/>
      <c r="IDP177" s="132"/>
      <c r="IDQ177" s="132"/>
      <c r="IDR177" s="132"/>
      <c r="IDS177" s="132"/>
      <c r="IDT177" s="132"/>
      <c r="IDU177" s="132"/>
      <c r="IDV177" s="132"/>
      <c r="IDW177" s="132"/>
      <c r="IDX177" s="132"/>
      <c r="IDY177" s="132"/>
      <c r="IDZ177" s="132"/>
      <c r="IEA177" s="132"/>
      <c r="IEB177" s="132"/>
      <c r="IEC177" s="132"/>
      <c r="IED177" s="132"/>
      <c r="IEE177" s="132"/>
      <c r="IEF177" s="132"/>
      <c r="IEG177" s="132"/>
      <c r="IEH177" s="132"/>
      <c r="IEI177" s="132"/>
      <c r="IEJ177" s="132"/>
      <c r="IEK177" s="132"/>
      <c r="IEL177" s="132"/>
      <c r="IEM177" s="132"/>
      <c r="IEN177" s="132"/>
      <c r="IEO177" s="132"/>
      <c r="IEP177" s="132"/>
      <c r="IEQ177" s="132"/>
      <c r="IER177" s="132"/>
      <c r="IES177" s="132"/>
      <c r="IET177" s="132"/>
      <c r="IEU177" s="132"/>
      <c r="IEV177" s="132"/>
      <c r="IEW177" s="132"/>
      <c r="IEX177" s="132"/>
      <c r="IEY177" s="132"/>
      <c r="IEZ177" s="132"/>
      <c r="IFA177" s="132"/>
      <c r="IFB177" s="132"/>
      <c r="IFC177" s="132"/>
      <c r="IFD177" s="132"/>
      <c r="IFE177" s="132"/>
      <c r="IFF177" s="132"/>
      <c r="IFG177" s="132"/>
      <c r="IFH177" s="132"/>
      <c r="IFI177" s="132"/>
      <c r="IFJ177" s="132"/>
      <c r="IFK177" s="132"/>
      <c r="IFL177" s="132"/>
      <c r="IFM177" s="132"/>
      <c r="IFN177" s="132"/>
      <c r="IFO177" s="132"/>
      <c r="IFP177" s="132"/>
      <c r="IFQ177" s="132"/>
      <c r="IFR177" s="132"/>
      <c r="IFS177" s="132"/>
      <c r="IFT177" s="132"/>
      <c r="IFU177" s="132"/>
      <c r="IFV177" s="132"/>
      <c r="IFW177" s="132"/>
      <c r="IFX177" s="132"/>
      <c r="IFY177" s="132"/>
      <c r="IFZ177" s="132"/>
      <c r="IGA177" s="132"/>
      <c r="IGB177" s="132"/>
      <c r="IGC177" s="132"/>
      <c r="IGD177" s="132"/>
      <c r="IGE177" s="132"/>
      <c r="IGF177" s="132"/>
      <c r="IGG177" s="132"/>
      <c r="IGH177" s="132"/>
      <c r="IGI177" s="132"/>
      <c r="IGJ177" s="132"/>
      <c r="IGK177" s="132"/>
      <c r="IGL177" s="132"/>
      <c r="IGM177" s="132"/>
      <c r="IGN177" s="132"/>
      <c r="IGO177" s="132"/>
      <c r="IGP177" s="132"/>
      <c r="IGQ177" s="132"/>
      <c r="IGR177" s="132"/>
      <c r="IGS177" s="132"/>
      <c r="IGT177" s="132"/>
      <c r="IGU177" s="132"/>
      <c r="IGV177" s="132"/>
      <c r="IGW177" s="132"/>
      <c r="IGX177" s="132"/>
      <c r="IGY177" s="132"/>
      <c r="IGZ177" s="132"/>
      <c r="IHA177" s="132"/>
      <c r="IHB177" s="132"/>
      <c r="IHC177" s="132"/>
      <c r="IHD177" s="132"/>
      <c r="IHE177" s="132"/>
      <c r="IHF177" s="132"/>
      <c r="IHG177" s="132"/>
      <c r="IHH177" s="132"/>
      <c r="IHI177" s="132"/>
      <c r="IHJ177" s="132"/>
      <c r="IHK177" s="132"/>
      <c r="IHL177" s="132"/>
      <c r="IHM177" s="132"/>
      <c r="IHN177" s="132"/>
      <c r="IHO177" s="132"/>
      <c r="IHP177" s="132"/>
      <c r="IHQ177" s="132"/>
      <c r="IHR177" s="132"/>
      <c r="IHS177" s="132"/>
      <c r="IHT177" s="132"/>
      <c r="IHU177" s="132"/>
      <c r="IHV177" s="132"/>
      <c r="IHW177" s="132"/>
      <c r="IHX177" s="132"/>
      <c r="IHY177" s="132"/>
      <c r="IHZ177" s="132"/>
      <c r="IIA177" s="132"/>
      <c r="IIB177" s="132"/>
      <c r="IIC177" s="132"/>
      <c r="IID177" s="132"/>
      <c r="IIE177" s="132"/>
      <c r="IIF177" s="132"/>
      <c r="IIG177" s="132"/>
      <c r="IIH177" s="132"/>
      <c r="III177" s="132"/>
      <c r="IIJ177" s="132"/>
      <c r="IIK177" s="132"/>
      <c r="IIL177" s="132"/>
      <c r="IIM177" s="132"/>
      <c r="IIN177" s="132"/>
      <c r="IIO177" s="132"/>
      <c r="IIP177" s="132"/>
      <c r="IIQ177" s="132"/>
      <c r="IIR177" s="132"/>
      <c r="IIS177" s="132"/>
      <c r="IIT177" s="132"/>
      <c r="IIU177" s="132"/>
      <c r="IIV177" s="132"/>
      <c r="IIW177" s="132"/>
      <c r="IIX177" s="132"/>
      <c r="IIY177" s="132"/>
      <c r="IIZ177" s="132"/>
      <c r="IJA177" s="132"/>
      <c r="IJB177" s="132"/>
      <c r="IJC177" s="132"/>
      <c r="IJD177" s="132"/>
      <c r="IJE177" s="132"/>
      <c r="IJF177" s="132"/>
      <c r="IJG177" s="132"/>
      <c r="IJH177" s="132"/>
      <c r="IJI177" s="132"/>
      <c r="IJJ177" s="132"/>
      <c r="IJK177" s="132"/>
      <c r="IJL177" s="132"/>
      <c r="IJM177" s="132"/>
      <c r="IJN177" s="132"/>
      <c r="IJO177" s="132"/>
      <c r="IJP177" s="132"/>
      <c r="IJQ177" s="132"/>
      <c r="IJR177" s="132"/>
      <c r="IJS177" s="132"/>
      <c r="IJT177" s="132"/>
      <c r="IJU177" s="132"/>
      <c r="IJV177" s="132"/>
      <c r="IJW177" s="132"/>
      <c r="IJX177" s="132"/>
      <c r="IJY177" s="132"/>
      <c r="IJZ177" s="132"/>
      <c r="IKA177" s="132"/>
      <c r="IKB177" s="132"/>
      <c r="IKC177" s="132"/>
      <c r="IKD177" s="132"/>
      <c r="IKE177" s="132"/>
      <c r="IKF177" s="132"/>
      <c r="IKG177" s="132"/>
      <c r="IKH177" s="132"/>
      <c r="IKI177" s="132"/>
      <c r="IKJ177" s="132"/>
      <c r="IKK177" s="132"/>
      <c r="IKL177" s="132"/>
      <c r="IKM177" s="132"/>
      <c r="IKN177" s="132"/>
      <c r="IKO177" s="132"/>
      <c r="IKP177" s="132"/>
      <c r="IKQ177" s="132"/>
      <c r="IKR177" s="132"/>
      <c r="IKS177" s="132"/>
      <c r="IKT177" s="132"/>
      <c r="IKU177" s="132"/>
      <c r="IKV177" s="132"/>
      <c r="IKW177" s="132"/>
      <c r="IKX177" s="132"/>
      <c r="IKY177" s="132"/>
      <c r="IKZ177" s="132"/>
      <c r="ILA177" s="132"/>
      <c r="ILB177" s="132"/>
      <c r="ILC177" s="132"/>
      <c r="ILD177" s="132"/>
      <c r="ILE177" s="132"/>
      <c r="ILF177" s="132"/>
      <c r="ILG177" s="132"/>
      <c r="ILH177" s="132"/>
      <c r="ILI177" s="132"/>
      <c r="ILJ177" s="132"/>
      <c r="ILK177" s="132"/>
      <c r="ILL177" s="132"/>
      <c r="ILM177" s="132"/>
      <c r="ILN177" s="132"/>
      <c r="ILO177" s="132"/>
      <c r="ILP177" s="132"/>
      <c r="ILQ177" s="132"/>
      <c r="ILR177" s="132"/>
      <c r="ILS177" s="132"/>
      <c r="ILT177" s="132"/>
      <c r="ILU177" s="132"/>
      <c r="ILV177" s="132"/>
      <c r="ILW177" s="132"/>
      <c r="ILX177" s="132"/>
      <c r="ILY177" s="132"/>
      <c r="ILZ177" s="132"/>
      <c r="IMA177" s="132"/>
      <c r="IMB177" s="132"/>
      <c r="IMC177" s="132"/>
      <c r="IMD177" s="132"/>
      <c r="IME177" s="132"/>
      <c r="IMF177" s="132"/>
      <c r="IMG177" s="132"/>
      <c r="IMH177" s="132"/>
      <c r="IMI177" s="132"/>
      <c r="IMJ177" s="132"/>
      <c r="IMK177" s="132"/>
      <c r="IML177" s="132"/>
      <c r="IMM177" s="132"/>
      <c r="IMN177" s="132"/>
      <c r="IMO177" s="132"/>
      <c r="IMP177" s="132"/>
      <c r="IMQ177" s="132"/>
      <c r="IMR177" s="132"/>
      <c r="IMS177" s="132"/>
      <c r="IMT177" s="132"/>
      <c r="IMU177" s="132"/>
      <c r="IMV177" s="132"/>
      <c r="IMW177" s="132"/>
      <c r="IMX177" s="132"/>
      <c r="IMY177" s="132"/>
      <c r="IMZ177" s="132"/>
      <c r="INA177" s="132"/>
      <c r="INB177" s="132"/>
      <c r="INC177" s="132"/>
      <c r="IND177" s="132"/>
      <c r="INE177" s="132"/>
      <c r="INF177" s="132"/>
      <c r="ING177" s="132"/>
      <c r="INH177" s="132"/>
      <c r="INI177" s="132"/>
      <c r="INJ177" s="132"/>
      <c r="INK177" s="132"/>
      <c r="INL177" s="132"/>
      <c r="INM177" s="132"/>
      <c r="INN177" s="132"/>
      <c r="INO177" s="132"/>
      <c r="INP177" s="132"/>
      <c r="INQ177" s="132"/>
      <c r="INR177" s="132"/>
      <c r="INS177" s="132"/>
      <c r="INT177" s="132"/>
      <c r="INU177" s="132"/>
      <c r="INV177" s="132"/>
      <c r="INW177" s="132"/>
      <c r="INX177" s="132"/>
      <c r="INY177" s="132"/>
      <c r="INZ177" s="132"/>
      <c r="IOA177" s="132"/>
      <c r="IOB177" s="132"/>
      <c r="IOC177" s="132"/>
      <c r="IOD177" s="132"/>
      <c r="IOE177" s="132"/>
      <c r="IOF177" s="132"/>
      <c r="IOG177" s="132"/>
      <c r="IOH177" s="132"/>
      <c r="IOI177" s="132"/>
      <c r="IOJ177" s="132"/>
      <c r="IOK177" s="132"/>
      <c r="IOL177" s="132"/>
      <c r="IOM177" s="132"/>
      <c r="ION177" s="132"/>
      <c r="IOO177" s="132"/>
      <c r="IOP177" s="132"/>
      <c r="IOQ177" s="132"/>
      <c r="IOR177" s="132"/>
      <c r="IOS177" s="132"/>
      <c r="IOT177" s="132"/>
      <c r="IOU177" s="132"/>
      <c r="IOV177" s="132"/>
      <c r="IOW177" s="132"/>
      <c r="IOX177" s="132"/>
      <c r="IOY177" s="132"/>
      <c r="IOZ177" s="132"/>
      <c r="IPA177" s="132"/>
      <c r="IPB177" s="132"/>
      <c r="IPC177" s="132"/>
      <c r="IPD177" s="132"/>
      <c r="IPE177" s="132"/>
      <c r="IPF177" s="132"/>
      <c r="IPG177" s="132"/>
      <c r="IPH177" s="132"/>
      <c r="IPI177" s="132"/>
      <c r="IPJ177" s="132"/>
      <c r="IPK177" s="132"/>
      <c r="IPL177" s="132"/>
      <c r="IPM177" s="132"/>
      <c r="IPN177" s="132"/>
      <c r="IPO177" s="132"/>
      <c r="IPP177" s="132"/>
      <c r="IPQ177" s="132"/>
      <c r="IPR177" s="132"/>
      <c r="IPS177" s="132"/>
      <c r="IPT177" s="132"/>
      <c r="IPU177" s="132"/>
      <c r="IPV177" s="132"/>
      <c r="IPW177" s="132"/>
      <c r="IPX177" s="132"/>
      <c r="IPY177" s="132"/>
      <c r="IPZ177" s="132"/>
      <c r="IQA177" s="132"/>
      <c r="IQB177" s="132"/>
      <c r="IQC177" s="132"/>
      <c r="IQD177" s="132"/>
      <c r="IQE177" s="132"/>
      <c r="IQF177" s="132"/>
      <c r="IQG177" s="132"/>
      <c r="IQH177" s="132"/>
      <c r="IQI177" s="132"/>
      <c r="IQJ177" s="132"/>
      <c r="IQK177" s="132"/>
      <c r="IQL177" s="132"/>
      <c r="IQM177" s="132"/>
      <c r="IQN177" s="132"/>
      <c r="IQO177" s="132"/>
      <c r="IQP177" s="132"/>
      <c r="IQQ177" s="132"/>
      <c r="IQR177" s="132"/>
      <c r="IQS177" s="132"/>
      <c r="IQT177" s="132"/>
      <c r="IQU177" s="132"/>
      <c r="IQV177" s="132"/>
      <c r="IQW177" s="132"/>
      <c r="IQX177" s="132"/>
      <c r="IQY177" s="132"/>
      <c r="IQZ177" s="132"/>
      <c r="IRA177" s="132"/>
      <c r="IRB177" s="132"/>
      <c r="IRC177" s="132"/>
      <c r="IRD177" s="132"/>
      <c r="IRE177" s="132"/>
      <c r="IRF177" s="132"/>
      <c r="IRG177" s="132"/>
      <c r="IRH177" s="132"/>
      <c r="IRI177" s="132"/>
      <c r="IRJ177" s="132"/>
      <c r="IRK177" s="132"/>
      <c r="IRL177" s="132"/>
      <c r="IRM177" s="132"/>
      <c r="IRN177" s="132"/>
      <c r="IRO177" s="132"/>
      <c r="IRP177" s="132"/>
      <c r="IRQ177" s="132"/>
      <c r="IRR177" s="132"/>
      <c r="IRS177" s="132"/>
      <c r="IRT177" s="132"/>
      <c r="IRU177" s="132"/>
      <c r="IRV177" s="132"/>
      <c r="IRW177" s="132"/>
      <c r="IRX177" s="132"/>
      <c r="IRY177" s="132"/>
      <c r="IRZ177" s="132"/>
      <c r="ISA177" s="132"/>
      <c r="ISB177" s="132"/>
      <c r="ISC177" s="132"/>
      <c r="ISD177" s="132"/>
      <c r="ISE177" s="132"/>
      <c r="ISF177" s="132"/>
      <c r="ISG177" s="132"/>
      <c r="ISH177" s="132"/>
      <c r="ISI177" s="132"/>
      <c r="ISJ177" s="132"/>
      <c r="ISK177" s="132"/>
      <c r="ISL177" s="132"/>
      <c r="ISM177" s="132"/>
      <c r="ISN177" s="132"/>
      <c r="ISO177" s="132"/>
      <c r="ISP177" s="132"/>
      <c r="ISQ177" s="132"/>
      <c r="ISR177" s="132"/>
      <c r="ISS177" s="132"/>
      <c r="IST177" s="132"/>
      <c r="ISU177" s="132"/>
      <c r="ISV177" s="132"/>
      <c r="ISW177" s="132"/>
      <c r="ISX177" s="132"/>
      <c r="ISY177" s="132"/>
      <c r="ISZ177" s="132"/>
      <c r="ITA177" s="132"/>
      <c r="ITB177" s="132"/>
      <c r="ITC177" s="132"/>
      <c r="ITD177" s="132"/>
      <c r="ITE177" s="132"/>
      <c r="ITF177" s="132"/>
      <c r="ITG177" s="132"/>
      <c r="ITH177" s="132"/>
      <c r="ITI177" s="132"/>
      <c r="ITJ177" s="132"/>
      <c r="ITK177" s="132"/>
      <c r="ITL177" s="132"/>
      <c r="ITM177" s="132"/>
      <c r="ITN177" s="132"/>
      <c r="ITO177" s="132"/>
      <c r="ITP177" s="132"/>
      <c r="ITQ177" s="132"/>
      <c r="ITR177" s="132"/>
      <c r="ITS177" s="132"/>
      <c r="ITT177" s="132"/>
      <c r="ITU177" s="132"/>
      <c r="ITV177" s="132"/>
      <c r="ITW177" s="132"/>
      <c r="ITX177" s="132"/>
      <c r="ITY177" s="132"/>
      <c r="ITZ177" s="132"/>
      <c r="IUA177" s="132"/>
      <c r="IUB177" s="132"/>
      <c r="IUC177" s="132"/>
      <c r="IUD177" s="132"/>
      <c r="IUE177" s="132"/>
      <c r="IUF177" s="132"/>
      <c r="IUG177" s="132"/>
      <c r="IUH177" s="132"/>
      <c r="IUI177" s="132"/>
      <c r="IUJ177" s="132"/>
      <c r="IUK177" s="132"/>
      <c r="IUL177" s="132"/>
      <c r="IUM177" s="132"/>
      <c r="IUN177" s="132"/>
      <c r="IUO177" s="132"/>
      <c r="IUP177" s="132"/>
      <c r="IUQ177" s="132"/>
      <c r="IUR177" s="132"/>
      <c r="IUS177" s="132"/>
      <c r="IUT177" s="132"/>
      <c r="IUU177" s="132"/>
      <c r="IUV177" s="132"/>
      <c r="IUW177" s="132"/>
      <c r="IUX177" s="132"/>
      <c r="IUY177" s="132"/>
      <c r="IUZ177" s="132"/>
      <c r="IVA177" s="132"/>
      <c r="IVB177" s="132"/>
      <c r="IVC177" s="132"/>
      <c r="IVD177" s="132"/>
      <c r="IVE177" s="132"/>
      <c r="IVF177" s="132"/>
      <c r="IVG177" s="132"/>
      <c r="IVH177" s="132"/>
      <c r="IVI177" s="132"/>
      <c r="IVJ177" s="132"/>
      <c r="IVK177" s="132"/>
      <c r="IVL177" s="132"/>
      <c r="IVM177" s="132"/>
      <c r="IVN177" s="132"/>
      <c r="IVO177" s="132"/>
      <c r="IVP177" s="132"/>
      <c r="IVQ177" s="132"/>
      <c r="IVR177" s="132"/>
      <c r="IVS177" s="132"/>
      <c r="IVT177" s="132"/>
      <c r="IVU177" s="132"/>
      <c r="IVV177" s="132"/>
      <c r="IVW177" s="132"/>
      <c r="IVX177" s="132"/>
      <c r="IVY177" s="132"/>
      <c r="IVZ177" s="132"/>
      <c r="IWA177" s="132"/>
      <c r="IWB177" s="132"/>
      <c r="IWC177" s="132"/>
      <c r="IWD177" s="132"/>
      <c r="IWE177" s="132"/>
      <c r="IWF177" s="132"/>
      <c r="IWG177" s="132"/>
      <c r="IWH177" s="132"/>
      <c r="IWI177" s="132"/>
      <c r="IWJ177" s="132"/>
      <c r="IWK177" s="132"/>
      <c r="IWL177" s="132"/>
      <c r="IWM177" s="132"/>
      <c r="IWN177" s="132"/>
      <c r="IWO177" s="132"/>
      <c r="IWP177" s="132"/>
      <c r="IWQ177" s="132"/>
      <c r="IWR177" s="132"/>
      <c r="IWS177" s="132"/>
      <c r="IWT177" s="132"/>
      <c r="IWU177" s="132"/>
      <c r="IWV177" s="132"/>
      <c r="IWW177" s="132"/>
      <c r="IWX177" s="132"/>
      <c r="IWY177" s="132"/>
      <c r="IWZ177" s="132"/>
      <c r="IXA177" s="132"/>
      <c r="IXB177" s="132"/>
      <c r="IXC177" s="132"/>
      <c r="IXD177" s="132"/>
      <c r="IXE177" s="132"/>
      <c r="IXF177" s="132"/>
      <c r="IXG177" s="132"/>
      <c r="IXH177" s="132"/>
      <c r="IXI177" s="132"/>
      <c r="IXJ177" s="132"/>
      <c r="IXK177" s="132"/>
      <c r="IXL177" s="132"/>
      <c r="IXM177" s="132"/>
      <c r="IXN177" s="132"/>
      <c r="IXO177" s="132"/>
      <c r="IXP177" s="132"/>
      <c r="IXQ177" s="132"/>
      <c r="IXR177" s="132"/>
      <c r="IXS177" s="132"/>
      <c r="IXT177" s="132"/>
      <c r="IXU177" s="132"/>
      <c r="IXV177" s="132"/>
      <c r="IXW177" s="132"/>
      <c r="IXX177" s="132"/>
      <c r="IXY177" s="132"/>
      <c r="IXZ177" s="132"/>
      <c r="IYA177" s="132"/>
      <c r="IYB177" s="132"/>
      <c r="IYC177" s="132"/>
      <c r="IYD177" s="132"/>
      <c r="IYE177" s="132"/>
      <c r="IYF177" s="132"/>
      <c r="IYG177" s="132"/>
      <c r="IYH177" s="132"/>
      <c r="IYI177" s="132"/>
      <c r="IYJ177" s="132"/>
      <c r="IYK177" s="132"/>
      <c r="IYL177" s="132"/>
      <c r="IYM177" s="132"/>
      <c r="IYN177" s="132"/>
      <c r="IYO177" s="132"/>
      <c r="IYP177" s="132"/>
      <c r="IYQ177" s="132"/>
      <c r="IYR177" s="132"/>
      <c r="IYS177" s="132"/>
      <c r="IYT177" s="132"/>
      <c r="IYU177" s="132"/>
      <c r="IYV177" s="132"/>
      <c r="IYW177" s="132"/>
      <c r="IYX177" s="132"/>
      <c r="IYY177" s="132"/>
      <c r="IYZ177" s="132"/>
      <c r="IZA177" s="132"/>
      <c r="IZB177" s="132"/>
      <c r="IZC177" s="132"/>
      <c r="IZD177" s="132"/>
      <c r="IZE177" s="132"/>
      <c r="IZF177" s="132"/>
      <c r="IZG177" s="132"/>
      <c r="IZH177" s="132"/>
      <c r="IZI177" s="132"/>
      <c r="IZJ177" s="132"/>
      <c r="IZK177" s="132"/>
      <c r="IZL177" s="132"/>
      <c r="IZM177" s="132"/>
      <c r="IZN177" s="132"/>
      <c r="IZO177" s="132"/>
      <c r="IZP177" s="132"/>
      <c r="IZQ177" s="132"/>
      <c r="IZR177" s="132"/>
      <c r="IZS177" s="132"/>
      <c r="IZT177" s="132"/>
      <c r="IZU177" s="132"/>
      <c r="IZV177" s="132"/>
      <c r="IZW177" s="132"/>
      <c r="IZX177" s="132"/>
      <c r="IZY177" s="132"/>
      <c r="IZZ177" s="132"/>
      <c r="JAA177" s="132"/>
      <c r="JAB177" s="132"/>
      <c r="JAC177" s="132"/>
      <c r="JAD177" s="132"/>
      <c r="JAE177" s="132"/>
      <c r="JAF177" s="132"/>
      <c r="JAG177" s="132"/>
      <c r="JAH177" s="132"/>
      <c r="JAI177" s="132"/>
      <c r="JAJ177" s="132"/>
      <c r="JAK177" s="132"/>
      <c r="JAL177" s="132"/>
      <c r="JAM177" s="132"/>
      <c r="JAN177" s="132"/>
      <c r="JAO177" s="132"/>
      <c r="JAP177" s="132"/>
      <c r="JAQ177" s="132"/>
      <c r="JAR177" s="132"/>
      <c r="JAS177" s="132"/>
      <c r="JAT177" s="132"/>
      <c r="JAU177" s="132"/>
      <c r="JAV177" s="132"/>
      <c r="JAW177" s="132"/>
      <c r="JAX177" s="132"/>
      <c r="JAY177" s="132"/>
      <c r="JAZ177" s="132"/>
      <c r="JBA177" s="132"/>
      <c r="JBB177" s="132"/>
      <c r="JBC177" s="132"/>
      <c r="JBD177" s="132"/>
      <c r="JBE177" s="132"/>
      <c r="JBF177" s="132"/>
      <c r="JBG177" s="132"/>
      <c r="JBH177" s="132"/>
      <c r="JBI177" s="132"/>
      <c r="JBJ177" s="132"/>
      <c r="JBK177" s="132"/>
      <c r="JBL177" s="132"/>
      <c r="JBM177" s="132"/>
      <c r="JBN177" s="132"/>
      <c r="JBO177" s="132"/>
      <c r="JBP177" s="132"/>
      <c r="JBQ177" s="132"/>
      <c r="JBR177" s="132"/>
      <c r="JBS177" s="132"/>
      <c r="JBT177" s="132"/>
      <c r="JBU177" s="132"/>
      <c r="JBV177" s="132"/>
      <c r="JBW177" s="132"/>
      <c r="JBX177" s="132"/>
      <c r="JBY177" s="132"/>
      <c r="JBZ177" s="132"/>
      <c r="JCA177" s="132"/>
      <c r="JCB177" s="132"/>
      <c r="JCC177" s="132"/>
      <c r="JCD177" s="132"/>
      <c r="JCE177" s="132"/>
      <c r="JCF177" s="132"/>
      <c r="JCG177" s="132"/>
      <c r="JCH177" s="132"/>
      <c r="JCI177" s="132"/>
      <c r="JCJ177" s="132"/>
      <c r="JCK177" s="132"/>
      <c r="JCL177" s="132"/>
      <c r="JCM177" s="132"/>
      <c r="JCN177" s="132"/>
      <c r="JCO177" s="132"/>
      <c r="JCP177" s="132"/>
      <c r="JCQ177" s="132"/>
      <c r="JCR177" s="132"/>
      <c r="JCS177" s="132"/>
      <c r="JCT177" s="132"/>
      <c r="JCU177" s="132"/>
      <c r="JCV177" s="132"/>
      <c r="JCW177" s="132"/>
      <c r="JCX177" s="132"/>
      <c r="JCY177" s="132"/>
      <c r="JCZ177" s="132"/>
      <c r="JDA177" s="132"/>
      <c r="JDB177" s="132"/>
      <c r="JDC177" s="132"/>
      <c r="JDD177" s="132"/>
      <c r="JDE177" s="132"/>
      <c r="JDF177" s="132"/>
      <c r="JDG177" s="132"/>
      <c r="JDH177" s="132"/>
      <c r="JDI177" s="132"/>
      <c r="JDJ177" s="132"/>
      <c r="JDK177" s="132"/>
      <c r="JDL177" s="132"/>
      <c r="JDM177" s="132"/>
      <c r="JDN177" s="132"/>
      <c r="JDO177" s="132"/>
      <c r="JDP177" s="132"/>
      <c r="JDQ177" s="132"/>
      <c r="JDR177" s="132"/>
      <c r="JDS177" s="132"/>
      <c r="JDT177" s="132"/>
      <c r="JDU177" s="132"/>
      <c r="JDV177" s="132"/>
      <c r="JDW177" s="132"/>
      <c r="JDX177" s="132"/>
      <c r="JDY177" s="132"/>
      <c r="JDZ177" s="132"/>
      <c r="JEA177" s="132"/>
      <c r="JEB177" s="132"/>
      <c r="JEC177" s="132"/>
      <c r="JED177" s="132"/>
      <c r="JEE177" s="132"/>
      <c r="JEF177" s="132"/>
      <c r="JEG177" s="132"/>
      <c r="JEH177" s="132"/>
      <c r="JEI177" s="132"/>
      <c r="JEJ177" s="132"/>
      <c r="JEK177" s="132"/>
      <c r="JEL177" s="132"/>
      <c r="JEM177" s="132"/>
      <c r="JEN177" s="132"/>
      <c r="JEO177" s="132"/>
      <c r="JEP177" s="132"/>
      <c r="JEQ177" s="132"/>
      <c r="JER177" s="132"/>
      <c r="JES177" s="132"/>
      <c r="JET177" s="132"/>
      <c r="JEU177" s="132"/>
      <c r="JEV177" s="132"/>
      <c r="JEW177" s="132"/>
      <c r="JEX177" s="132"/>
      <c r="JEY177" s="132"/>
      <c r="JEZ177" s="132"/>
      <c r="JFA177" s="132"/>
      <c r="JFB177" s="132"/>
      <c r="JFC177" s="132"/>
      <c r="JFD177" s="132"/>
      <c r="JFE177" s="132"/>
      <c r="JFF177" s="132"/>
      <c r="JFG177" s="132"/>
      <c r="JFH177" s="132"/>
      <c r="JFI177" s="132"/>
      <c r="JFJ177" s="132"/>
      <c r="JFK177" s="132"/>
      <c r="JFL177" s="132"/>
      <c r="JFM177" s="132"/>
      <c r="JFN177" s="132"/>
      <c r="JFO177" s="132"/>
      <c r="JFP177" s="132"/>
      <c r="JFQ177" s="132"/>
      <c r="JFR177" s="132"/>
      <c r="JFS177" s="132"/>
      <c r="JFT177" s="132"/>
      <c r="JFU177" s="132"/>
      <c r="JFV177" s="132"/>
      <c r="JFW177" s="132"/>
      <c r="JFX177" s="132"/>
      <c r="JFY177" s="132"/>
      <c r="JFZ177" s="132"/>
      <c r="JGA177" s="132"/>
      <c r="JGB177" s="132"/>
      <c r="JGC177" s="132"/>
      <c r="JGD177" s="132"/>
      <c r="JGE177" s="132"/>
      <c r="JGF177" s="132"/>
      <c r="JGG177" s="132"/>
      <c r="JGH177" s="132"/>
      <c r="JGI177" s="132"/>
      <c r="JGJ177" s="132"/>
      <c r="JGK177" s="132"/>
      <c r="JGL177" s="132"/>
      <c r="JGM177" s="132"/>
      <c r="JGN177" s="132"/>
      <c r="JGO177" s="132"/>
      <c r="JGP177" s="132"/>
      <c r="JGQ177" s="132"/>
      <c r="JGR177" s="132"/>
      <c r="JGS177" s="132"/>
      <c r="JGT177" s="132"/>
      <c r="JGU177" s="132"/>
      <c r="JGV177" s="132"/>
      <c r="JGW177" s="132"/>
      <c r="JGX177" s="132"/>
      <c r="JGY177" s="132"/>
      <c r="JGZ177" s="132"/>
      <c r="JHA177" s="132"/>
      <c r="JHB177" s="132"/>
      <c r="JHC177" s="132"/>
      <c r="JHD177" s="132"/>
      <c r="JHE177" s="132"/>
      <c r="JHF177" s="132"/>
      <c r="JHG177" s="132"/>
      <c r="JHH177" s="132"/>
      <c r="JHI177" s="132"/>
      <c r="JHJ177" s="132"/>
      <c r="JHK177" s="132"/>
      <c r="JHL177" s="132"/>
      <c r="JHM177" s="132"/>
      <c r="JHN177" s="132"/>
      <c r="JHO177" s="132"/>
      <c r="JHP177" s="132"/>
      <c r="JHQ177" s="132"/>
      <c r="JHR177" s="132"/>
      <c r="JHS177" s="132"/>
      <c r="JHT177" s="132"/>
      <c r="JHU177" s="132"/>
      <c r="JHV177" s="132"/>
      <c r="JHW177" s="132"/>
      <c r="JHX177" s="132"/>
      <c r="JHY177" s="132"/>
      <c r="JHZ177" s="132"/>
      <c r="JIA177" s="132"/>
      <c r="JIB177" s="132"/>
      <c r="JIC177" s="132"/>
      <c r="JID177" s="132"/>
      <c r="JIE177" s="132"/>
      <c r="JIF177" s="132"/>
      <c r="JIG177" s="132"/>
      <c r="JIH177" s="132"/>
      <c r="JII177" s="132"/>
      <c r="JIJ177" s="132"/>
      <c r="JIK177" s="132"/>
      <c r="JIL177" s="132"/>
      <c r="JIM177" s="132"/>
      <c r="JIN177" s="132"/>
      <c r="JIO177" s="132"/>
      <c r="JIP177" s="132"/>
      <c r="JIQ177" s="132"/>
      <c r="JIR177" s="132"/>
      <c r="JIS177" s="132"/>
      <c r="JIT177" s="132"/>
      <c r="JIU177" s="132"/>
      <c r="JIV177" s="132"/>
      <c r="JIW177" s="132"/>
      <c r="JIX177" s="132"/>
      <c r="JIY177" s="132"/>
      <c r="JIZ177" s="132"/>
      <c r="JJA177" s="132"/>
      <c r="JJB177" s="132"/>
      <c r="JJC177" s="132"/>
      <c r="JJD177" s="132"/>
      <c r="JJE177" s="132"/>
      <c r="JJF177" s="132"/>
      <c r="JJG177" s="132"/>
      <c r="JJH177" s="132"/>
      <c r="JJI177" s="132"/>
      <c r="JJJ177" s="132"/>
      <c r="JJK177" s="132"/>
      <c r="JJL177" s="132"/>
      <c r="JJM177" s="132"/>
      <c r="JJN177" s="132"/>
      <c r="JJO177" s="132"/>
      <c r="JJP177" s="132"/>
      <c r="JJQ177" s="132"/>
      <c r="JJR177" s="132"/>
      <c r="JJS177" s="132"/>
      <c r="JJT177" s="132"/>
      <c r="JJU177" s="132"/>
      <c r="JJV177" s="132"/>
      <c r="JJW177" s="132"/>
      <c r="JJX177" s="132"/>
      <c r="JJY177" s="132"/>
      <c r="JJZ177" s="132"/>
      <c r="JKA177" s="132"/>
      <c r="JKB177" s="132"/>
      <c r="JKC177" s="132"/>
      <c r="JKD177" s="132"/>
      <c r="JKE177" s="132"/>
      <c r="JKF177" s="132"/>
      <c r="JKG177" s="132"/>
      <c r="JKH177" s="132"/>
      <c r="JKI177" s="132"/>
      <c r="JKJ177" s="132"/>
      <c r="JKK177" s="132"/>
      <c r="JKL177" s="132"/>
      <c r="JKM177" s="132"/>
      <c r="JKN177" s="132"/>
      <c r="JKO177" s="132"/>
      <c r="JKP177" s="132"/>
      <c r="JKQ177" s="132"/>
      <c r="JKR177" s="132"/>
      <c r="JKS177" s="132"/>
      <c r="JKT177" s="132"/>
      <c r="JKU177" s="132"/>
      <c r="JKV177" s="132"/>
      <c r="JKW177" s="132"/>
      <c r="JKX177" s="132"/>
      <c r="JKY177" s="132"/>
      <c r="JKZ177" s="132"/>
      <c r="JLA177" s="132"/>
      <c r="JLB177" s="132"/>
      <c r="JLC177" s="132"/>
      <c r="JLD177" s="132"/>
      <c r="JLE177" s="132"/>
      <c r="JLF177" s="132"/>
      <c r="JLG177" s="132"/>
      <c r="JLH177" s="132"/>
      <c r="JLI177" s="132"/>
      <c r="JLJ177" s="132"/>
      <c r="JLK177" s="132"/>
      <c r="JLL177" s="132"/>
      <c r="JLM177" s="132"/>
      <c r="JLN177" s="132"/>
      <c r="JLO177" s="132"/>
      <c r="JLP177" s="132"/>
      <c r="JLQ177" s="132"/>
      <c r="JLR177" s="132"/>
      <c r="JLS177" s="132"/>
      <c r="JLT177" s="132"/>
      <c r="JLU177" s="132"/>
      <c r="JLV177" s="132"/>
      <c r="JLW177" s="132"/>
      <c r="JLX177" s="132"/>
      <c r="JLY177" s="132"/>
      <c r="JLZ177" s="132"/>
      <c r="JMA177" s="132"/>
      <c r="JMB177" s="132"/>
      <c r="JMC177" s="132"/>
      <c r="JMD177" s="132"/>
      <c r="JME177" s="132"/>
      <c r="JMF177" s="132"/>
      <c r="JMG177" s="132"/>
      <c r="JMH177" s="132"/>
      <c r="JMI177" s="132"/>
      <c r="JMJ177" s="132"/>
      <c r="JMK177" s="132"/>
      <c r="JML177" s="132"/>
      <c r="JMM177" s="132"/>
      <c r="JMN177" s="132"/>
      <c r="JMO177" s="132"/>
      <c r="JMP177" s="132"/>
      <c r="JMQ177" s="132"/>
      <c r="JMR177" s="132"/>
      <c r="JMS177" s="132"/>
      <c r="JMT177" s="132"/>
      <c r="JMU177" s="132"/>
      <c r="JMV177" s="132"/>
      <c r="JMW177" s="132"/>
      <c r="JMX177" s="132"/>
      <c r="JMY177" s="132"/>
      <c r="JMZ177" s="132"/>
      <c r="JNA177" s="132"/>
      <c r="JNB177" s="132"/>
      <c r="JNC177" s="132"/>
      <c r="JND177" s="132"/>
      <c r="JNE177" s="132"/>
      <c r="JNF177" s="132"/>
      <c r="JNG177" s="132"/>
      <c r="JNH177" s="132"/>
      <c r="JNI177" s="132"/>
      <c r="JNJ177" s="132"/>
      <c r="JNK177" s="132"/>
      <c r="JNL177" s="132"/>
      <c r="JNM177" s="132"/>
      <c r="JNN177" s="132"/>
      <c r="JNO177" s="132"/>
      <c r="JNP177" s="132"/>
      <c r="JNQ177" s="132"/>
      <c r="JNR177" s="132"/>
      <c r="JNS177" s="132"/>
      <c r="JNT177" s="132"/>
      <c r="JNU177" s="132"/>
      <c r="JNV177" s="132"/>
      <c r="JNW177" s="132"/>
      <c r="JNX177" s="132"/>
      <c r="JNY177" s="132"/>
      <c r="JNZ177" s="132"/>
      <c r="JOA177" s="132"/>
      <c r="JOB177" s="132"/>
      <c r="JOC177" s="132"/>
      <c r="JOD177" s="132"/>
      <c r="JOE177" s="132"/>
      <c r="JOF177" s="132"/>
      <c r="JOG177" s="132"/>
      <c r="JOH177" s="132"/>
      <c r="JOI177" s="132"/>
      <c r="JOJ177" s="132"/>
      <c r="JOK177" s="132"/>
      <c r="JOL177" s="132"/>
      <c r="JOM177" s="132"/>
      <c r="JON177" s="132"/>
      <c r="JOO177" s="132"/>
      <c r="JOP177" s="132"/>
      <c r="JOQ177" s="132"/>
      <c r="JOR177" s="132"/>
      <c r="JOS177" s="132"/>
      <c r="JOT177" s="132"/>
      <c r="JOU177" s="132"/>
      <c r="JOV177" s="132"/>
      <c r="JOW177" s="132"/>
      <c r="JOX177" s="132"/>
      <c r="JOY177" s="132"/>
      <c r="JOZ177" s="132"/>
      <c r="JPA177" s="132"/>
      <c r="JPB177" s="132"/>
      <c r="JPC177" s="132"/>
      <c r="JPD177" s="132"/>
      <c r="JPE177" s="132"/>
      <c r="JPF177" s="132"/>
      <c r="JPG177" s="132"/>
      <c r="JPH177" s="132"/>
      <c r="JPI177" s="132"/>
      <c r="JPJ177" s="132"/>
      <c r="JPK177" s="132"/>
      <c r="JPL177" s="132"/>
      <c r="JPM177" s="132"/>
      <c r="JPN177" s="132"/>
      <c r="JPO177" s="132"/>
      <c r="JPP177" s="132"/>
      <c r="JPQ177" s="132"/>
      <c r="JPR177" s="132"/>
      <c r="JPS177" s="132"/>
      <c r="JPT177" s="132"/>
      <c r="JPU177" s="132"/>
      <c r="JPV177" s="132"/>
      <c r="JPW177" s="132"/>
      <c r="JPX177" s="132"/>
      <c r="JPY177" s="132"/>
      <c r="JPZ177" s="132"/>
      <c r="JQA177" s="132"/>
      <c r="JQB177" s="132"/>
      <c r="JQC177" s="132"/>
      <c r="JQD177" s="132"/>
      <c r="JQE177" s="132"/>
      <c r="JQF177" s="132"/>
      <c r="JQG177" s="132"/>
      <c r="JQH177" s="132"/>
      <c r="JQI177" s="132"/>
      <c r="JQJ177" s="132"/>
      <c r="JQK177" s="132"/>
      <c r="JQL177" s="132"/>
      <c r="JQM177" s="132"/>
      <c r="JQN177" s="132"/>
      <c r="JQO177" s="132"/>
      <c r="JQP177" s="132"/>
      <c r="JQQ177" s="132"/>
      <c r="JQR177" s="132"/>
      <c r="JQS177" s="132"/>
      <c r="JQT177" s="132"/>
      <c r="JQU177" s="132"/>
      <c r="JQV177" s="132"/>
      <c r="JQW177" s="132"/>
      <c r="JQX177" s="132"/>
      <c r="JQY177" s="132"/>
      <c r="JQZ177" s="132"/>
      <c r="JRA177" s="132"/>
      <c r="JRB177" s="132"/>
      <c r="JRC177" s="132"/>
      <c r="JRD177" s="132"/>
      <c r="JRE177" s="132"/>
      <c r="JRF177" s="132"/>
      <c r="JRG177" s="132"/>
      <c r="JRH177" s="132"/>
      <c r="JRI177" s="132"/>
      <c r="JRJ177" s="132"/>
      <c r="JRK177" s="132"/>
      <c r="JRL177" s="132"/>
      <c r="JRM177" s="132"/>
      <c r="JRN177" s="132"/>
      <c r="JRO177" s="132"/>
      <c r="JRP177" s="132"/>
      <c r="JRQ177" s="132"/>
      <c r="JRR177" s="132"/>
      <c r="JRS177" s="132"/>
      <c r="JRT177" s="132"/>
      <c r="JRU177" s="132"/>
      <c r="JRV177" s="132"/>
      <c r="JRW177" s="132"/>
      <c r="JRX177" s="132"/>
      <c r="JRY177" s="132"/>
      <c r="JRZ177" s="132"/>
      <c r="JSA177" s="132"/>
      <c r="JSB177" s="132"/>
      <c r="JSC177" s="132"/>
      <c r="JSD177" s="132"/>
      <c r="JSE177" s="132"/>
      <c r="JSF177" s="132"/>
      <c r="JSG177" s="132"/>
      <c r="JSH177" s="132"/>
      <c r="JSI177" s="132"/>
      <c r="JSJ177" s="132"/>
      <c r="JSK177" s="132"/>
      <c r="JSL177" s="132"/>
      <c r="JSM177" s="132"/>
      <c r="JSN177" s="132"/>
      <c r="JSO177" s="132"/>
      <c r="JSP177" s="132"/>
      <c r="JSQ177" s="132"/>
      <c r="JSR177" s="132"/>
      <c r="JSS177" s="132"/>
      <c r="JST177" s="132"/>
      <c r="JSU177" s="132"/>
      <c r="JSV177" s="132"/>
      <c r="JSW177" s="132"/>
      <c r="JSX177" s="132"/>
      <c r="JSY177" s="132"/>
      <c r="JSZ177" s="132"/>
      <c r="JTA177" s="132"/>
      <c r="JTB177" s="132"/>
      <c r="JTC177" s="132"/>
      <c r="JTD177" s="132"/>
      <c r="JTE177" s="132"/>
      <c r="JTF177" s="132"/>
      <c r="JTG177" s="132"/>
      <c r="JTH177" s="132"/>
      <c r="JTI177" s="132"/>
      <c r="JTJ177" s="132"/>
      <c r="JTK177" s="132"/>
      <c r="JTL177" s="132"/>
      <c r="JTM177" s="132"/>
      <c r="JTN177" s="132"/>
      <c r="JTO177" s="132"/>
      <c r="JTP177" s="132"/>
      <c r="JTQ177" s="132"/>
      <c r="JTR177" s="132"/>
      <c r="JTS177" s="132"/>
      <c r="JTT177" s="132"/>
      <c r="JTU177" s="132"/>
      <c r="JTV177" s="132"/>
      <c r="JTW177" s="132"/>
      <c r="JTX177" s="132"/>
      <c r="JTY177" s="132"/>
      <c r="JTZ177" s="132"/>
      <c r="JUA177" s="132"/>
      <c r="JUB177" s="132"/>
      <c r="JUC177" s="132"/>
      <c r="JUD177" s="132"/>
      <c r="JUE177" s="132"/>
      <c r="JUF177" s="132"/>
      <c r="JUG177" s="132"/>
      <c r="JUH177" s="132"/>
      <c r="JUI177" s="132"/>
      <c r="JUJ177" s="132"/>
      <c r="JUK177" s="132"/>
      <c r="JUL177" s="132"/>
      <c r="JUM177" s="132"/>
      <c r="JUN177" s="132"/>
      <c r="JUO177" s="132"/>
      <c r="JUP177" s="132"/>
      <c r="JUQ177" s="132"/>
      <c r="JUR177" s="132"/>
      <c r="JUS177" s="132"/>
      <c r="JUT177" s="132"/>
      <c r="JUU177" s="132"/>
      <c r="JUV177" s="132"/>
      <c r="JUW177" s="132"/>
      <c r="JUX177" s="132"/>
      <c r="JUY177" s="132"/>
      <c r="JUZ177" s="132"/>
      <c r="JVA177" s="132"/>
      <c r="JVB177" s="132"/>
      <c r="JVC177" s="132"/>
      <c r="JVD177" s="132"/>
      <c r="JVE177" s="132"/>
      <c r="JVF177" s="132"/>
      <c r="JVG177" s="132"/>
      <c r="JVH177" s="132"/>
      <c r="JVI177" s="132"/>
      <c r="JVJ177" s="132"/>
      <c r="JVK177" s="132"/>
      <c r="JVL177" s="132"/>
      <c r="JVM177" s="132"/>
      <c r="JVN177" s="132"/>
      <c r="JVO177" s="132"/>
      <c r="JVP177" s="132"/>
      <c r="JVQ177" s="132"/>
      <c r="JVR177" s="132"/>
      <c r="JVS177" s="132"/>
      <c r="JVT177" s="132"/>
      <c r="JVU177" s="132"/>
      <c r="JVV177" s="132"/>
      <c r="JVW177" s="132"/>
      <c r="JVX177" s="132"/>
      <c r="JVY177" s="132"/>
      <c r="JVZ177" s="132"/>
      <c r="JWA177" s="132"/>
      <c r="JWB177" s="132"/>
      <c r="JWC177" s="132"/>
      <c r="JWD177" s="132"/>
      <c r="JWE177" s="132"/>
      <c r="JWF177" s="132"/>
      <c r="JWG177" s="132"/>
      <c r="JWH177" s="132"/>
      <c r="JWI177" s="132"/>
      <c r="JWJ177" s="132"/>
      <c r="JWK177" s="132"/>
      <c r="JWL177" s="132"/>
      <c r="JWM177" s="132"/>
      <c r="JWN177" s="132"/>
      <c r="JWO177" s="132"/>
      <c r="JWP177" s="132"/>
      <c r="JWQ177" s="132"/>
      <c r="JWR177" s="132"/>
      <c r="JWS177" s="132"/>
      <c r="JWT177" s="132"/>
      <c r="JWU177" s="132"/>
      <c r="JWV177" s="132"/>
      <c r="JWW177" s="132"/>
      <c r="JWX177" s="132"/>
      <c r="JWY177" s="132"/>
      <c r="JWZ177" s="132"/>
      <c r="JXA177" s="132"/>
      <c r="JXB177" s="132"/>
      <c r="JXC177" s="132"/>
      <c r="JXD177" s="132"/>
      <c r="JXE177" s="132"/>
      <c r="JXF177" s="132"/>
      <c r="JXG177" s="132"/>
      <c r="JXH177" s="132"/>
      <c r="JXI177" s="132"/>
      <c r="JXJ177" s="132"/>
      <c r="JXK177" s="132"/>
      <c r="JXL177" s="132"/>
      <c r="JXM177" s="132"/>
      <c r="JXN177" s="132"/>
      <c r="JXO177" s="132"/>
      <c r="JXP177" s="132"/>
      <c r="JXQ177" s="132"/>
      <c r="JXR177" s="132"/>
      <c r="JXS177" s="132"/>
      <c r="JXT177" s="132"/>
      <c r="JXU177" s="132"/>
      <c r="JXV177" s="132"/>
      <c r="JXW177" s="132"/>
      <c r="JXX177" s="132"/>
      <c r="JXY177" s="132"/>
      <c r="JXZ177" s="132"/>
      <c r="JYA177" s="132"/>
      <c r="JYB177" s="132"/>
      <c r="JYC177" s="132"/>
      <c r="JYD177" s="132"/>
      <c r="JYE177" s="132"/>
      <c r="JYF177" s="132"/>
      <c r="JYG177" s="132"/>
      <c r="JYH177" s="132"/>
      <c r="JYI177" s="132"/>
      <c r="JYJ177" s="132"/>
      <c r="JYK177" s="132"/>
      <c r="JYL177" s="132"/>
      <c r="JYM177" s="132"/>
      <c r="JYN177" s="132"/>
      <c r="JYO177" s="132"/>
      <c r="JYP177" s="132"/>
      <c r="JYQ177" s="132"/>
      <c r="JYR177" s="132"/>
      <c r="JYS177" s="132"/>
      <c r="JYT177" s="132"/>
      <c r="JYU177" s="132"/>
      <c r="JYV177" s="132"/>
      <c r="JYW177" s="132"/>
      <c r="JYX177" s="132"/>
      <c r="JYY177" s="132"/>
      <c r="JYZ177" s="132"/>
      <c r="JZA177" s="132"/>
      <c r="JZB177" s="132"/>
      <c r="JZC177" s="132"/>
      <c r="JZD177" s="132"/>
      <c r="JZE177" s="132"/>
      <c r="JZF177" s="132"/>
      <c r="JZG177" s="132"/>
      <c r="JZH177" s="132"/>
      <c r="JZI177" s="132"/>
      <c r="JZJ177" s="132"/>
      <c r="JZK177" s="132"/>
      <c r="JZL177" s="132"/>
      <c r="JZM177" s="132"/>
      <c r="JZN177" s="132"/>
      <c r="JZO177" s="132"/>
      <c r="JZP177" s="132"/>
      <c r="JZQ177" s="132"/>
      <c r="JZR177" s="132"/>
      <c r="JZS177" s="132"/>
      <c r="JZT177" s="132"/>
      <c r="JZU177" s="132"/>
      <c r="JZV177" s="132"/>
      <c r="JZW177" s="132"/>
      <c r="JZX177" s="132"/>
      <c r="JZY177" s="132"/>
      <c r="JZZ177" s="132"/>
      <c r="KAA177" s="132"/>
      <c r="KAB177" s="132"/>
      <c r="KAC177" s="132"/>
      <c r="KAD177" s="132"/>
      <c r="KAE177" s="132"/>
      <c r="KAF177" s="132"/>
      <c r="KAG177" s="132"/>
      <c r="KAH177" s="132"/>
      <c r="KAI177" s="132"/>
      <c r="KAJ177" s="132"/>
      <c r="KAK177" s="132"/>
      <c r="KAL177" s="132"/>
      <c r="KAM177" s="132"/>
      <c r="KAN177" s="132"/>
      <c r="KAO177" s="132"/>
      <c r="KAP177" s="132"/>
      <c r="KAQ177" s="132"/>
      <c r="KAR177" s="132"/>
      <c r="KAS177" s="132"/>
      <c r="KAT177" s="132"/>
      <c r="KAU177" s="132"/>
      <c r="KAV177" s="132"/>
      <c r="KAW177" s="132"/>
      <c r="KAX177" s="132"/>
      <c r="KAY177" s="132"/>
      <c r="KAZ177" s="132"/>
      <c r="KBA177" s="132"/>
      <c r="KBB177" s="132"/>
      <c r="KBC177" s="132"/>
      <c r="KBD177" s="132"/>
      <c r="KBE177" s="132"/>
      <c r="KBF177" s="132"/>
      <c r="KBG177" s="132"/>
      <c r="KBH177" s="132"/>
      <c r="KBI177" s="132"/>
      <c r="KBJ177" s="132"/>
      <c r="KBK177" s="132"/>
      <c r="KBL177" s="132"/>
      <c r="KBM177" s="132"/>
      <c r="KBN177" s="132"/>
      <c r="KBO177" s="132"/>
      <c r="KBP177" s="132"/>
      <c r="KBQ177" s="132"/>
      <c r="KBR177" s="132"/>
      <c r="KBS177" s="132"/>
      <c r="KBT177" s="132"/>
      <c r="KBU177" s="132"/>
      <c r="KBV177" s="132"/>
      <c r="KBW177" s="132"/>
      <c r="KBX177" s="132"/>
      <c r="KBY177" s="132"/>
      <c r="KBZ177" s="132"/>
      <c r="KCA177" s="132"/>
      <c r="KCB177" s="132"/>
      <c r="KCC177" s="132"/>
      <c r="KCD177" s="132"/>
      <c r="KCE177" s="132"/>
      <c r="KCF177" s="132"/>
      <c r="KCG177" s="132"/>
      <c r="KCH177" s="132"/>
      <c r="KCI177" s="132"/>
      <c r="KCJ177" s="132"/>
      <c r="KCK177" s="132"/>
      <c r="KCL177" s="132"/>
      <c r="KCM177" s="132"/>
      <c r="KCN177" s="132"/>
      <c r="KCO177" s="132"/>
      <c r="KCP177" s="132"/>
      <c r="KCQ177" s="132"/>
      <c r="KCR177" s="132"/>
      <c r="KCS177" s="132"/>
      <c r="KCT177" s="132"/>
      <c r="KCU177" s="132"/>
      <c r="KCV177" s="132"/>
      <c r="KCW177" s="132"/>
      <c r="KCX177" s="132"/>
      <c r="KCY177" s="132"/>
      <c r="KCZ177" s="132"/>
      <c r="KDA177" s="132"/>
      <c r="KDB177" s="132"/>
      <c r="KDC177" s="132"/>
      <c r="KDD177" s="132"/>
      <c r="KDE177" s="132"/>
      <c r="KDF177" s="132"/>
      <c r="KDG177" s="132"/>
      <c r="KDH177" s="132"/>
      <c r="KDI177" s="132"/>
      <c r="KDJ177" s="132"/>
      <c r="KDK177" s="132"/>
      <c r="KDL177" s="132"/>
      <c r="KDM177" s="132"/>
      <c r="KDN177" s="132"/>
      <c r="KDO177" s="132"/>
      <c r="KDP177" s="132"/>
      <c r="KDQ177" s="132"/>
      <c r="KDR177" s="132"/>
      <c r="KDS177" s="132"/>
      <c r="KDT177" s="132"/>
      <c r="KDU177" s="132"/>
      <c r="KDV177" s="132"/>
      <c r="KDW177" s="132"/>
      <c r="KDX177" s="132"/>
      <c r="KDY177" s="132"/>
      <c r="KDZ177" s="132"/>
      <c r="KEA177" s="132"/>
      <c r="KEB177" s="132"/>
      <c r="KEC177" s="132"/>
      <c r="KED177" s="132"/>
      <c r="KEE177" s="132"/>
      <c r="KEF177" s="132"/>
      <c r="KEG177" s="132"/>
      <c r="KEH177" s="132"/>
      <c r="KEI177" s="132"/>
      <c r="KEJ177" s="132"/>
      <c r="KEK177" s="132"/>
      <c r="KEL177" s="132"/>
      <c r="KEM177" s="132"/>
      <c r="KEN177" s="132"/>
      <c r="KEO177" s="132"/>
      <c r="KEP177" s="132"/>
      <c r="KEQ177" s="132"/>
      <c r="KER177" s="132"/>
      <c r="KES177" s="132"/>
      <c r="KET177" s="132"/>
      <c r="KEU177" s="132"/>
      <c r="KEV177" s="132"/>
      <c r="KEW177" s="132"/>
      <c r="KEX177" s="132"/>
      <c r="KEY177" s="132"/>
      <c r="KEZ177" s="132"/>
      <c r="KFA177" s="132"/>
      <c r="KFB177" s="132"/>
      <c r="KFC177" s="132"/>
      <c r="KFD177" s="132"/>
      <c r="KFE177" s="132"/>
      <c r="KFF177" s="132"/>
      <c r="KFG177" s="132"/>
      <c r="KFH177" s="132"/>
      <c r="KFI177" s="132"/>
      <c r="KFJ177" s="132"/>
      <c r="KFK177" s="132"/>
      <c r="KFL177" s="132"/>
      <c r="KFM177" s="132"/>
      <c r="KFN177" s="132"/>
      <c r="KFO177" s="132"/>
      <c r="KFP177" s="132"/>
      <c r="KFQ177" s="132"/>
      <c r="KFR177" s="132"/>
      <c r="KFS177" s="132"/>
      <c r="KFT177" s="132"/>
      <c r="KFU177" s="132"/>
      <c r="KFV177" s="132"/>
      <c r="KFW177" s="132"/>
      <c r="KFX177" s="132"/>
      <c r="KFY177" s="132"/>
      <c r="KFZ177" s="132"/>
      <c r="KGA177" s="132"/>
      <c r="KGB177" s="132"/>
      <c r="KGC177" s="132"/>
      <c r="KGD177" s="132"/>
      <c r="KGE177" s="132"/>
      <c r="KGF177" s="132"/>
      <c r="KGG177" s="132"/>
      <c r="KGH177" s="132"/>
      <c r="KGI177" s="132"/>
      <c r="KGJ177" s="132"/>
      <c r="KGK177" s="132"/>
      <c r="KGL177" s="132"/>
      <c r="KGM177" s="132"/>
      <c r="KGN177" s="132"/>
      <c r="KGO177" s="132"/>
      <c r="KGP177" s="132"/>
      <c r="KGQ177" s="132"/>
      <c r="KGR177" s="132"/>
      <c r="KGS177" s="132"/>
      <c r="KGT177" s="132"/>
      <c r="KGU177" s="132"/>
      <c r="KGV177" s="132"/>
      <c r="KGW177" s="132"/>
      <c r="KGX177" s="132"/>
      <c r="KGY177" s="132"/>
      <c r="KGZ177" s="132"/>
      <c r="KHA177" s="132"/>
      <c r="KHB177" s="132"/>
      <c r="KHC177" s="132"/>
      <c r="KHD177" s="132"/>
      <c r="KHE177" s="132"/>
      <c r="KHF177" s="132"/>
      <c r="KHG177" s="132"/>
      <c r="KHH177" s="132"/>
      <c r="KHI177" s="132"/>
      <c r="KHJ177" s="132"/>
      <c r="KHK177" s="132"/>
      <c r="KHL177" s="132"/>
      <c r="KHM177" s="132"/>
      <c r="KHN177" s="132"/>
      <c r="KHO177" s="132"/>
      <c r="KHP177" s="132"/>
      <c r="KHQ177" s="132"/>
      <c r="KHR177" s="132"/>
      <c r="KHS177" s="132"/>
      <c r="KHT177" s="132"/>
      <c r="KHU177" s="132"/>
      <c r="KHV177" s="132"/>
      <c r="KHW177" s="132"/>
      <c r="KHX177" s="132"/>
      <c r="KHY177" s="132"/>
      <c r="KHZ177" s="132"/>
      <c r="KIA177" s="132"/>
      <c r="KIB177" s="132"/>
      <c r="KIC177" s="132"/>
      <c r="KID177" s="132"/>
      <c r="KIE177" s="132"/>
      <c r="KIF177" s="132"/>
      <c r="KIG177" s="132"/>
      <c r="KIH177" s="132"/>
      <c r="KII177" s="132"/>
      <c r="KIJ177" s="132"/>
      <c r="KIK177" s="132"/>
      <c r="KIL177" s="132"/>
      <c r="KIM177" s="132"/>
      <c r="KIN177" s="132"/>
      <c r="KIO177" s="132"/>
      <c r="KIP177" s="132"/>
      <c r="KIQ177" s="132"/>
      <c r="KIR177" s="132"/>
      <c r="KIS177" s="132"/>
      <c r="KIT177" s="132"/>
      <c r="KIU177" s="132"/>
      <c r="KIV177" s="132"/>
      <c r="KIW177" s="132"/>
      <c r="KIX177" s="132"/>
      <c r="KIY177" s="132"/>
      <c r="KIZ177" s="132"/>
      <c r="KJA177" s="132"/>
      <c r="KJB177" s="132"/>
      <c r="KJC177" s="132"/>
      <c r="KJD177" s="132"/>
      <c r="KJE177" s="132"/>
      <c r="KJF177" s="132"/>
      <c r="KJG177" s="132"/>
      <c r="KJH177" s="132"/>
      <c r="KJI177" s="132"/>
      <c r="KJJ177" s="132"/>
      <c r="KJK177" s="132"/>
      <c r="KJL177" s="132"/>
      <c r="KJM177" s="132"/>
      <c r="KJN177" s="132"/>
      <c r="KJO177" s="132"/>
      <c r="KJP177" s="132"/>
      <c r="KJQ177" s="132"/>
      <c r="KJR177" s="132"/>
      <c r="KJS177" s="132"/>
      <c r="KJT177" s="132"/>
      <c r="KJU177" s="132"/>
      <c r="KJV177" s="132"/>
      <c r="KJW177" s="132"/>
      <c r="KJX177" s="132"/>
      <c r="KJY177" s="132"/>
      <c r="KJZ177" s="132"/>
      <c r="KKA177" s="132"/>
      <c r="KKB177" s="132"/>
      <c r="KKC177" s="132"/>
      <c r="KKD177" s="132"/>
      <c r="KKE177" s="132"/>
      <c r="KKF177" s="132"/>
      <c r="KKG177" s="132"/>
      <c r="KKH177" s="132"/>
      <c r="KKI177" s="132"/>
      <c r="KKJ177" s="132"/>
      <c r="KKK177" s="132"/>
      <c r="KKL177" s="132"/>
      <c r="KKM177" s="132"/>
      <c r="KKN177" s="132"/>
      <c r="KKO177" s="132"/>
      <c r="KKP177" s="132"/>
      <c r="KKQ177" s="132"/>
      <c r="KKR177" s="132"/>
      <c r="KKS177" s="132"/>
      <c r="KKT177" s="132"/>
      <c r="KKU177" s="132"/>
      <c r="KKV177" s="132"/>
      <c r="KKW177" s="132"/>
      <c r="KKX177" s="132"/>
      <c r="KKY177" s="132"/>
      <c r="KKZ177" s="132"/>
      <c r="KLA177" s="132"/>
      <c r="KLB177" s="132"/>
      <c r="KLC177" s="132"/>
      <c r="KLD177" s="132"/>
      <c r="KLE177" s="132"/>
      <c r="KLF177" s="132"/>
      <c r="KLG177" s="132"/>
      <c r="KLH177" s="132"/>
      <c r="KLI177" s="132"/>
      <c r="KLJ177" s="132"/>
      <c r="KLK177" s="132"/>
      <c r="KLL177" s="132"/>
      <c r="KLM177" s="132"/>
      <c r="KLN177" s="132"/>
      <c r="KLO177" s="132"/>
      <c r="KLP177" s="132"/>
      <c r="KLQ177" s="132"/>
      <c r="KLR177" s="132"/>
      <c r="KLS177" s="132"/>
      <c r="KLT177" s="132"/>
      <c r="KLU177" s="132"/>
      <c r="KLV177" s="132"/>
      <c r="KLW177" s="132"/>
      <c r="KLX177" s="132"/>
      <c r="KLY177" s="132"/>
      <c r="KLZ177" s="132"/>
      <c r="KMA177" s="132"/>
      <c r="KMB177" s="132"/>
      <c r="KMC177" s="132"/>
      <c r="KMD177" s="132"/>
      <c r="KME177" s="132"/>
      <c r="KMF177" s="132"/>
      <c r="KMG177" s="132"/>
      <c r="KMH177" s="132"/>
      <c r="KMI177" s="132"/>
      <c r="KMJ177" s="132"/>
      <c r="KMK177" s="132"/>
      <c r="KML177" s="132"/>
      <c r="KMM177" s="132"/>
      <c r="KMN177" s="132"/>
      <c r="KMO177" s="132"/>
      <c r="KMP177" s="132"/>
      <c r="KMQ177" s="132"/>
      <c r="KMR177" s="132"/>
      <c r="KMS177" s="132"/>
      <c r="KMT177" s="132"/>
      <c r="KMU177" s="132"/>
      <c r="KMV177" s="132"/>
      <c r="KMW177" s="132"/>
      <c r="KMX177" s="132"/>
      <c r="KMY177" s="132"/>
      <c r="KMZ177" s="132"/>
      <c r="KNA177" s="132"/>
      <c r="KNB177" s="132"/>
      <c r="KNC177" s="132"/>
      <c r="KND177" s="132"/>
      <c r="KNE177" s="132"/>
      <c r="KNF177" s="132"/>
      <c r="KNG177" s="132"/>
      <c r="KNH177" s="132"/>
      <c r="KNI177" s="132"/>
      <c r="KNJ177" s="132"/>
      <c r="KNK177" s="132"/>
      <c r="KNL177" s="132"/>
      <c r="KNM177" s="132"/>
      <c r="KNN177" s="132"/>
      <c r="KNO177" s="132"/>
      <c r="KNP177" s="132"/>
      <c r="KNQ177" s="132"/>
      <c r="KNR177" s="132"/>
      <c r="KNS177" s="132"/>
      <c r="KNT177" s="132"/>
      <c r="KNU177" s="132"/>
      <c r="KNV177" s="132"/>
      <c r="KNW177" s="132"/>
      <c r="KNX177" s="132"/>
      <c r="KNY177" s="132"/>
      <c r="KNZ177" s="132"/>
      <c r="KOA177" s="132"/>
      <c r="KOB177" s="132"/>
      <c r="KOC177" s="132"/>
      <c r="KOD177" s="132"/>
      <c r="KOE177" s="132"/>
      <c r="KOF177" s="132"/>
      <c r="KOG177" s="132"/>
      <c r="KOH177" s="132"/>
      <c r="KOI177" s="132"/>
      <c r="KOJ177" s="132"/>
      <c r="KOK177" s="132"/>
      <c r="KOL177" s="132"/>
      <c r="KOM177" s="132"/>
      <c r="KON177" s="132"/>
      <c r="KOO177" s="132"/>
      <c r="KOP177" s="132"/>
      <c r="KOQ177" s="132"/>
      <c r="KOR177" s="132"/>
      <c r="KOS177" s="132"/>
      <c r="KOT177" s="132"/>
      <c r="KOU177" s="132"/>
      <c r="KOV177" s="132"/>
      <c r="KOW177" s="132"/>
      <c r="KOX177" s="132"/>
      <c r="KOY177" s="132"/>
      <c r="KOZ177" s="132"/>
      <c r="KPA177" s="132"/>
      <c r="KPB177" s="132"/>
      <c r="KPC177" s="132"/>
      <c r="KPD177" s="132"/>
      <c r="KPE177" s="132"/>
      <c r="KPF177" s="132"/>
      <c r="KPG177" s="132"/>
      <c r="KPH177" s="132"/>
      <c r="KPI177" s="132"/>
      <c r="KPJ177" s="132"/>
      <c r="KPK177" s="132"/>
      <c r="KPL177" s="132"/>
      <c r="KPM177" s="132"/>
      <c r="KPN177" s="132"/>
      <c r="KPO177" s="132"/>
      <c r="KPP177" s="132"/>
      <c r="KPQ177" s="132"/>
      <c r="KPR177" s="132"/>
      <c r="KPS177" s="132"/>
      <c r="KPT177" s="132"/>
      <c r="KPU177" s="132"/>
      <c r="KPV177" s="132"/>
      <c r="KPW177" s="132"/>
      <c r="KPX177" s="132"/>
      <c r="KPY177" s="132"/>
      <c r="KPZ177" s="132"/>
      <c r="KQA177" s="132"/>
      <c r="KQB177" s="132"/>
      <c r="KQC177" s="132"/>
      <c r="KQD177" s="132"/>
      <c r="KQE177" s="132"/>
      <c r="KQF177" s="132"/>
      <c r="KQG177" s="132"/>
      <c r="KQH177" s="132"/>
      <c r="KQI177" s="132"/>
      <c r="KQJ177" s="132"/>
      <c r="KQK177" s="132"/>
      <c r="KQL177" s="132"/>
      <c r="KQM177" s="132"/>
      <c r="KQN177" s="132"/>
      <c r="KQO177" s="132"/>
      <c r="KQP177" s="132"/>
      <c r="KQQ177" s="132"/>
      <c r="KQR177" s="132"/>
      <c r="KQS177" s="132"/>
      <c r="KQT177" s="132"/>
      <c r="KQU177" s="132"/>
      <c r="KQV177" s="132"/>
      <c r="KQW177" s="132"/>
      <c r="KQX177" s="132"/>
      <c r="KQY177" s="132"/>
      <c r="KQZ177" s="132"/>
      <c r="KRA177" s="132"/>
      <c r="KRB177" s="132"/>
      <c r="KRC177" s="132"/>
      <c r="KRD177" s="132"/>
      <c r="KRE177" s="132"/>
      <c r="KRF177" s="132"/>
      <c r="KRG177" s="132"/>
      <c r="KRH177" s="132"/>
      <c r="KRI177" s="132"/>
      <c r="KRJ177" s="132"/>
      <c r="KRK177" s="132"/>
      <c r="KRL177" s="132"/>
      <c r="KRM177" s="132"/>
      <c r="KRN177" s="132"/>
      <c r="KRO177" s="132"/>
      <c r="KRP177" s="132"/>
      <c r="KRQ177" s="132"/>
      <c r="KRR177" s="132"/>
      <c r="KRS177" s="132"/>
      <c r="KRT177" s="132"/>
      <c r="KRU177" s="132"/>
      <c r="KRV177" s="132"/>
      <c r="KRW177" s="132"/>
      <c r="KRX177" s="132"/>
      <c r="KRY177" s="132"/>
      <c r="KRZ177" s="132"/>
      <c r="KSA177" s="132"/>
      <c r="KSB177" s="132"/>
      <c r="KSC177" s="132"/>
      <c r="KSD177" s="132"/>
      <c r="KSE177" s="132"/>
      <c r="KSF177" s="132"/>
      <c r="KSG177" s="132"/>
      <c r="KSH177" s="132"/>
      <c r="KSI177" s="132"/>
      <c r="KSJ177" s="132"/>
      <c r="KSK177" s="132"/>
      <c r="KSL177" s="132"/>
      <c r="KSM177" s="132"/>
      <c r="KSN177" s="132"/>
      <c r="KSO177" s="132"/>
      <c r="KSP177" s="132"/>
      <c r="KSQ177" s="132"/>
      <c r="KSR177" s="132"/>
      <c r="KSS177" s="132"/>
      <c r="KST177" s="132"/>
      <c r="KSU177" s="132"/>
      <c r="KSV177" s="132"/>
      <c r="KSW177" s="132"/>
      <c r="KSX177" s="132"/>
      <c r="KSY177" s="132"/>
      <c r="KSZ177" s="132"/>
      <c r="KTA177" s="132"/>
      <c r="KTB177" s="132"/>
      <c r="KTC177" s="132"/>
      <c r="KTD177" s="132"/>
      <c r="KTE177" s="132"/>
      <c r="KTF177" s="132"/>
      <c r="KTG177" s="132"/>
      <c r="KTH177" s="132"/>
      <c r="KTI177" s="132"/>
      <c r="KTJ177" s="132"/>
      <c r="KTK177" s="132"/>
      <c r="KTL177" s="132"/>
      <c r="KTM177" s="132"/>
      <c r="KTN177" s="132"/>
      <c r="KTO177" s="132"/>
      <c r="KTP177" s="132"/>
      <c r="KTQ177" s="132"/>
      <c r="KTR177" s="132"/>
      <c r="KTS177" s="132"/>
      <c r="KTT177" s="132"/>
      <c r="KTU177" s="132"/>
      <c r="KTV177" s="132"/>
      <c r="KTW177" s="132"/>
      <c r="KTX177" s="132"/>
      <c r="KTY177" s="132"/>
      <c r="KTZ177" s="132"/>
      <c r="KUA177" s="132"/>
      <c r="KUB177" s="132"/>
      <c r="KUC177" s="132"/>
      <c r="KUD177" s="132"/>
      <c r="KUE177" s="132"/>
      <c r="KUF177" s="132"/>
      <c r="KUG177" s="132"/>
      <c r="KUH177" s="132"/>
      <c r="KUI177" s="132"/>
      <c r="KUJ177" s="132"/>
      <c r="KUK177" s="132"/>
      <c r="KUL177" s="132"/>
      <c r="KUM177" s="132"/>
      <c r="KUN177" s="132"/>
      <c r="KUO177" s="132"/>
      <c r="KUP177" s="132"/>
      <c r="KUQ177" s="132"/>
      <c r="KUR177" s="132"/>
      <c r="KUS177" s="132"/>
      <c r="KUT177" s="132"/>
      <c r="KUU177" s="132"/>
      <c r="KUV177" s="132"/>
      <c r="KUW177" s="132"/>
      <c r="KUX177" s="132"/>
      <c r="KUY177" s="132"/>
      <c r="KUZ177" s="132"/>
      <c r="KVA177" s="132"/>
      <c r="KVB177" s="132"/>
      <c r="KVC177" s="132"/>
      <c r="KVD177" s="132"/>
      <c r="KVE177" s="132"/>
      <c r="KVF177" s="132"/>
      <c r="KVG177" s="132"/>
      <c r="KVH177" s="132"/>
      <c r="KVI177" s="132"/>
      <c r="KVJ177" s="132"/>
      <c r="KVK177" s="132"/>
      <c r="KVL177" s="132"/>
      <c r="KVM177" s="132"/>
      <c r="KVN177" s="132"/>
      <c r="KVO177" s="132"/>
      <c r="KVP177" s="132"/>
      <c r="KVQ177" s="132"/>
      <c r="KVR177" s="132"/>
      <c r="KVS177" s="132"/>
      <c r="KVT177" s="132"/>
      <c r="KVU177" s="132"/>
      <c r="KVV177" s="132"/>
      <c r="KVW177" s="132"/>
      <c r="KVX177" s="132"/>
      <c r="KVY177" s="132"/>
      <c r="KVZ177" s="132"/>
      <c r="KWA177" s="132"/>
      <c r="KWB177" s="132"/>
      <c r="KWC177" s="132"/>
      <c r="KWD177" s="132"/>
      <c r="KWE177" s="132"/>
      <c r="KWF177" s="132"/>
      <c r="KWG177" s="132"/>
      <c r="KWH177" s="132"/>
      <c r="KWI177" s="132"/>
      <c r="KWJ177" s="132"/>
      <c r="KWK177" s="132"/>
      <c r="KWL177" s="132"/>
      <c r="KWM177" s="132"/>
      <c r="KWN177" s="132"/>
      <c r="KWO177" s="132"/>
      <c r="KWP177" s="132"/>
      <c r="KWQ177" s="132"/>
      <c r="KWR177" s="132"/>
      <c r="KWS177" s="132"/>
      <c r="KWT177" s="132"/>
      <c r="KWU177" s="132"/>
      <c r="KWV177" s="132"/>
      <c r="KWW177" s="132"/>
      <c r="KWX177" s="132"/>
      <c r="KWY177" s="132"/>
      <c r="KWZ177" s="132"/>
      <c r="KXA177" s="132"/>
      <c r="KXB177" s="132"/>
      <c r="KXC177" s="132"/>
      <c r="KXD177" s="132"/>
      <c r="KXE177" s="132"/>
      <c r="KXF177" s="132"/>
      <c r="KXG177" s="132"/>
      <c r="KXH177" s="132"/>
      <c r="KXI177" s="132"/>
      <c r="KXJ177" s="132"/>
      <c r="KXK177" s="132"/>
      <c r="KXL177" s="132"/>
      <c r="KXM177" s="132"/>
      <c r="KXN177" s="132"/>
      <c r="KXO177" s="132"/>
      <c r="KXP177" s="132"/>
      <c r="KXQ177" s="132"/>
      <c r="KXR177" s="132"/>
      <c r="KXS177" s="132"/>
      <c r="KXT177" s="132"/>
      <c r="KXU177" s="132"/>
      <c r="KXV177" s="132"/>
      <c r="KXW177" s="132"/>
      <c r="KXX177" s="132"/>
      <c r="KXY177" s="132"/>
      <c r="KXZ177" s="132"/>
      <c r="KYA177" s="132"/>
      <c r="KYB177" s="132"/>
      <c r="KYC177" s="132"/>
      <c r="KYD177" s="132"/>
      <c r="KYE177" s="132"/>
      <c r="KYF177" s="132"/>
      <c r="KYG177" s="132"/>
      <c r="KYH177" s="132"/>
      <c r="KYI177" s="132"/>
      <c r="KYJ177" s="132"/>
      <c r="KYK177" s="132"/>
      <c r="KYL177" s="132"/>
      <c r="KYM177" s="132"/>
      <c r="KYN177" s="132"/>
      <c r="KYO177" s="132"/>
      <c r="KYP177" s="132"/>
      <c r="KYQ177" s="132"/>
      <c r="KYR177" s="132"/>
      <c r="KYS177" s="132"/>
      <c r="KYT177" s="132"/>
      <c r="KYU177" s="132"/>
      <c r="KYV177" s="132"/>
      <c r="KYW177" s="132"/>
      <c r="KYX177" s="132"/>
      <c r="KYY177" s="132"/>
      <c r="KYZ177" s="132"/>
      <c r="KZA177" s="132"/>
      <c r="KZB177" s="132"/>
      <c r="KZC177" s="132"/>
      <c r="KZD177" s="132"/>
      <c r="KZE177" s="132"/>
      <c r="KZF177" s="132"/>
      <c r="KZG177" s="132"/>
      <c r="KZH177" s="132"/>
      <c r="KZI177" s="132"/>
      <c r="KZJ177" s="132"/>
      <c r="KZK177" s="132"/>
      <c r="KZL177" s="132"/>
      <c r="KZM177" s="132"/>
      <c r="KZN177" s="132"/>
      <c r="KZO177" s="132"/>
      <c r="KZP177" s="132"/>
      <c r="KZQ177" s="132"/>
      <c r="KZR177" s="132"/>
      <c r="KZS177" s="132"/>
      <c r="KZT177" s="132"/>
      <c r="KZU177" s="132"/>
      <c r="KZV177" s="132"/>
      <c r="KZW177" s="132"/>
      <c r="KZX177" s="132"/>
      <c r="KZY177" s="132"/>
      <c r="KZZ177" s="132"/>
      <c r="LAA177" s="132"/>
      <c r="LAB177" s="132"/>
      <c r="LAC177" s="132"/>
      <c r="LAD177" s="132"/>
      <c r="LAE177" s="132"/>
      <c r="LAF177" s="132"/>
      <c r="LAG177" s="132"/>
      <c r="LAH177" s="132"/>
      <c r="LAI177" s="132"/>
      <c r="LAJ177" s="132"/>
      <c r="LAK177" s="132"/>
      <c r="LAL177" s="132"/>
      <c r="LAM177" s="132"/>
      <c r="LAN177" s="132"/>
      <c r="LAO177" s="132"/>
      <c r="LAP177" s="132"/>
      <c r="LAQ177" s="132"/>
      <c r="LAR177" s="132"/>
      <c r="LAS177" s="132"/>
      <c r="LAT177" s="132"/>
      <c r="LAU177" s="132"/>
      <c r="LAV177" s="132"/>
      <c r="LAW177" s="132"/>
      <c r="LAX177" s="132"/>
      <c r="LAY177" s="132"/>
      <c r="LAZ177" s="132"/>
      <c r="LBA177" s="132"/>
      <c r="LBB177" s="132"/>
      <c r="LBC177" s="132"/>
      <c r="LBD177" s="132"/>
      <c r="LBE177" s="132"/>
      <c r="LBF177" s="132"/>
      <c r="LBG177" s="132"/>
      <c r="LBH177" s="132"/>
      <c r="LBI177" s="132"/>
      <c r="LBJ177" s="132"/>
      <c r="LBK177" s="132"/>
      <c r="LBL177" s="132"/>
      <c r="LBM177" s="132"/>
      <c r="LBN177" s="132"/>
      <c r="LBO177" s="132"/>
      <c r="LBP177" s="132"/>
      <c r="LBQ177" s="132"/>
      <c r="LBR177" s="132"/>
      <c r="LBS177" s="132"/>
      <c r="LBT177" s="132"/>
      <c r="LBU177" s="132"/>
      <c r="LBV177" s="132"/>
      <c r="LBW177" s="132"/>
      <c r="LBX177" s="132"/>
      <c r="LBY177" s="132"/>
      <c r="LBZ177" s="132"/>
      <c r="LCA177" s="132"/>
      <c r="LCB177" s="132"/>
      <c r="LCC177" s="132"/>
      <c r="LCD177" s="132"/>
      <c r="LCE177" s="132"/>
      <c r="LCF177" s="132"/>
      <c r="LCG177" s="132"/>
      <c r="LCH177" s="132"/>
      <c r="LCI177" s="132"/>
      <c r="LCJ177" s="132"/>
      <c r="LCK177" s="132"/>
      <c r="LCL177" s="132"/>
      <c r="LCM177" s="132"/>
      <c r="LCN177" s="132"/>
      <c r="LCO177" s="132"/>
      <c r="LCP177" s="132"/>
      <c r="LCQ177" s="132"/>
      <c r="LCR177" s="132"/>
      <c r="LCS177" s="132"/>
      <c r="LCT177" s="132"/>
      <c r="LCU177" s="132"/>
      <c r="LCV177" s="132"/>
      <c r="LCW177" s="132"/>
      <c r="LCX177" s="132"/>
      <c r="LCY177" s="132"/>
      <c r="LCZ177" s="132"/>
      <c r="LDA177" s="132"/>
      <c r="LDB177" s="132"/>
      <c r="LDC177" s="132"/>
      <c r="LDD177" s="132"/>
      <c r="LDE177" s="132"/>
      <c r="LDF177" s="132"/>
      <c r="LDG177" s="132"/>
      <c r="LDH177" s="132"/>
      <c r="LDI177" s="132"/>
      <c r="LDJ177" s="132"/>
      <c r="LDK177" s="132"/>
      <c r="LDL177" s="132"/>
      <c r="LDM177" s="132"/>
      <c r="LDN177" s="132"/>
      <c r="LDO177" s="132"/>
      <c r="LDP177" s="132"/>
      <c r="LDQ177" s="132"/>
      <c r="LDR177" s="132"/>
      <c r="LDS177" s="132"/>
      <c r="LDT177" s="132"/>
      <c r="LDU177" s="132"/>
      <c r="LDV177" s="132"/>
      <c r="LDW177" s="132"/>
      <c r="LDX177" s="132"/>
      <c r="LDY177" s="132"/>
      <c r="LDZ177" s="132"/>
      <c r="LEA177" s="132"/>
      <c r="LEB177" s="132"/>
      <c r="LEC177" s="132"/>
      <c r="LED177" s="132"/>
      <c r="LEE177" s="132"/>
      <c r="LEF177" s="132"/>
      <c r="LEG177" s="132"/>
      <c r="LEH177" s="132"/>
      <c r="LEI177" s="132"/>
      <c r="LEJ177" s="132"/>
      <c r="LEK177" s="132"/>
      <c r="LEL177" s="132"/>
      <c r="LEM177" s="132"/>
      <c r="LEN177" s="132"/>
      <c r="LEO177" s="132"/>
      <c r="LEP177" s="132"/>
      <c r="LEQ177" s="132"/>
      <c r="LER177" s="132"/>
      <c r="LES177" s="132"/>
      <c r="LET177" s="132"/>
      <c r="LEU177" s="132"/>
      <c r="LEV177" s="132"/>
      <c r="LEW177" s="132"/>
      <c r="LEX177" s="132"/>
      <c r="LEY177" s="132"/>
      <c r="LEZ177" s="132"/>
      <c r="LFA177" s="132"/>
      <c r="LFB177" s="132"/>
      <c r="LFC177" s="132"/>
      <c r="LFD177" s="132"/>
      <c r="LFE177" s="132"/>
      <c r="LFF177" s="132"/>
      <c r="LFG177" s="132"/>
      <c r="LFH177" s="132"/>
      <c r="LFI177" s="132"/>
      <c r="LFJ177" s="132"/>
      <c r="LFK177" s="132"/>
      <c r="LFL177" s="132"/>
      <c r="LFM177" s="132"/>
      <c r="LFN177" s="132"/>
      <c r="LFO177" s="132"/>
      <c r="LFP177" s="132"/>
      <c r="LFQ177" s="132"/>
      <c r="LFR177" s="132"/>
      <c r="LFS177" s="132"/>
      <c r="LFT177" s="132"/>
      <c r="LFU177" s="132"/>
      <c r="LFV177" s="132"/>
      <c r="LFW177" s="132"/>
      <c r="LFX177" s="132"/>
      <c r="LFY177" s="132"/>
      <c r="LFZ177" s="132"/>
      <c r="LGA177" s="132"/>
      <c r="LGB177" s="132"/>
      <c r="LGC177" s="132"/>
      <c r="LGD177" s="132"/>
      <c r="LGE177" s="132"/>
      <c r="LGF177" s="132"/>
      <c r="LGG177" s="132"/>
      <c r="LGH177" s="132"/>
      <c r="LGI177" s="132"/>
      <c r="LGJ177" s="132"/>
      <c r="LGK177" s="132"/>
      <c r="LGL177" s="132"/>
      <c r="LGM177" s="132"/>
      <c r="LGN177" s="132"/>
      <c r="LGO177" s="132"/>
      <c r="LGP177" s="132"/>
      <c r="LGQ177" s="132"/>
      <c r="LGR177" s="132"/>
      <c r="LGS177" s="132"/>
      <c r="LGT177" s="132"/>
      <c r="LGU177" s="132"/>
      <c r="LGV177" s="132"/>
      <c r="LGW177" s="132"/>
      <c r="LGX177" s="132"/>
      <c r="LGY177" s="132"/>
      <c r="LGZ177" s="132"/>
      <c r="LHA177" s="132"/>
      <c r="LHB177" s="132"/>
      <c r="LHC177" s="132"/>
      <c r="LHD177" s="132"/>
      <c r="LHE177" s="132"/>
      <c r="LHF177" s="132"/>
      <c r="LHG177" s="132"/>
      <c r="LHH177" s="132"/>
      <c r="LHI177" s="132"/>
      <c r="LHJ177" s="132"/>
      <c r="LHK177" s="132"/>
      <c r="LHL177" s="132"/>
      <c r="LHM177" s="132"/>
      <c r="LHN177" s="132"/>
      <c r="LHO177" s="132"/>
      <c r="LHP177" s="132"/>
      <c r="LHQ177" s="132"/>
      <c r="LHR177" s="132"/>
      <c r="LHS177" s="132"/>
      <c r="LHT177" s="132"/>
      <c r="LHU177" s="132"/>
      <c r="LHV177" s="132"/>
      <c r="LHW177" s="132"/>
      <c r="LHX177" s="132"/>
      <c r="LHY177" s="132"/>
      <c r="LHZ177" s="132"/>
      <c r="LIA177" s="132"/>
      <c r="LIB177" s="132"/>
      <c r="LIC177" s="132"/>
      <c r="LID177" s="132"/>
      <c r="LIE177" s="132"/>
      <c r="LIF177" s="132"/>
      <c r="LIG177" s="132"/>
      <c r="LIH177" s="132"/>
      <c r="LII177" s="132"/>
      <c r="LIJ177" s="132"/>
      <c r="LIK177" s="132"/>
      <c r="LIL177" s="132"/>
      <c r="LIM177" s="132"/>
      <c r="LIN177" s="132"/>
      <c r="LIO177" s="132"/>
      <c r="LIP177" s="132"/>
      <c r="LIQ177" s="132"/>
      <c r="LIR177" s="132"/>
      <c r="LIS177" s="132"/>
      <c r="LIT177" s="132"/>
      <c r="LIU177" s="132"/>
      <c r="LIV177" s="132"/>
      <c r="LIW177" s="132"/>
      <c r="LIX177" s="132"/>
      <c r="LIY177" s="132"/>
      <c r="LIZ177" s="132"/>
      <c r="LJA177" s="132"/>
      <c r="LJB177" s="132"/>
      <c r="LJC177" s="132"/>
      <c r="LJD177" s="132"/>
      <c r="LJE177" s="132"/>
      <c r="LJF177" s="132"/>
      <c r="LJG177" s="132"/>
      <c r="LJH177" s="132"/>
      <c r="LJI177" s="132"/>
      <c r="LJJ177" s="132"/>
      <c r="LJK177" s="132"/>
      <c r="LJL177" s="132"/>
      <c r="LJM177" s="132"/>
      <c r="LJN177" s="132"/>
      <c r="LJO177" s="132"/>
      <c r="LJP177" s="132"/>
      <c r="LJQ177" s="132"/>
      <c r="LJR177" s="132"/>
      <c r="LJS177" s="132"/>
      <c r="LJT177" s="132"/>
      <c r="LJU177" s="132"/>
      <c r="LJV177" s="132"/>
      <c r="LJW177" s="132"/>
      <c r="LJX177" s="132"/>
      <c r="LJY177" s="132"/>
      <c r="LJZ177" s="132"/>
      <c r="LKA177" s="132"/>
      <c r="LKB177" s="132"/>
      <c r="LKC177" s="132"/>
      <c r="LKD177" s="132"/>
      <c r="LKE177" s="132"/>
      <c r="LKF177" s="132"/>
      <c r="LKG177" s="132"/>
      <c r="LKH177" s="132"/>
      <c r="LKI177" s="132"/>
      <c r="LKJ177" s="132"/>
      <c r="LKK177" s="132"/>
      <c r="LKL177" s="132"/>
      <c r="LKM177" s="132"/>
      <c r="LKN177" s="132"/>
      <c r="LKO177" s="132"/>
      <c r="LKP177" s="132"/>
      <c r="LKQ177" s="132"/>
      <c r="LKR177" s="132"/>
      <c r="LKS177" s="132"/>
      <c r="LKT177" s="132"/>
      <c r="LKU177" s="132"/>
      <c r="LKV177" s="132"/>
      <c r="LKW177" s="132"/>
      <c r="LKX177" s="132"/>
      <c r="LKY177" s="132"/>
      <c r="LKZ177" s="132"/>
      <c r="LLA177" s="132"/>
      <c r="LLB177" s="132"/>
      <c r="LLC177" s="132"/>
      <c r="LLD177" s="132"/>
      <c r="LLE177" s="132"/>
      <c r="LLF177" s="132"/>
      <c r="LLG177" s="132"/>
      <c r="LLH177" s="132"/>
      <c r="LLI177" s="132"/>
      <c r="LLJ177" s="132"/>
      <c r="LLK177" s="132"/>
      <c r="LLL177" s="132"/>
      <c r="LLM177" s="132"/>
      <c r="LLN177" s="132"/>
      <c r="LLO177" s="132"/>
      <c r="LLP177" s="132"/>
      <c r="LLQ177" s="132"/>
      <c r="LLR177" s="132"/>
      <c r="LLS177" s="132"/>
      <c r="LLT177" s="132"/>
      <c r="LLU177" s="132"/>
      <c r="LLV177" s="132"/>
      <c r="LLW177" s="132"/>
      <c r="LLX177" s="132"/>
      <c r="LLY177" s="132"/>
      <c r="LLZ177" s="132"/>
      <c r="LMA177" s="132"/>
      <c r="LMB177" s="132"/>
      <c r="LMC177" s="132"/>
      <c r="LMD177" s="132"/>
      <c r="LME177" s="132"/>
      <c r="LMF177" s="132"/>
      <c r="LMG177" s="132"/>
      <c r="LMH177" s="132"/>
      <c r="LMI177" s="132"/>
      <c r="LMJ177" s="132"/>
      <c r="LMK177" s="132"/>
      <c r="LML177" s="132"/>
      <c r="LMM177" s="132"/>
      <c r="LMN177" s="132"/>
      <c r="LMO177" s="132"/>
      <c r="LMP177" s="132"/>
      <c r="LMQ177" s="132"/>
      <c r="LMR177" s="132"/>
      <c r="LMS177" s="132"/>
      <c r="LMT177" s="132"/>
      <c r="LMU177" s="132"/>
      <c r="LMV177" s="132"/>
      <c r="LMW177" s="132"/>
      <c r="LMX177" s="132"/>
      <c r="LMY177" s="132"/>
      <c r="LMZ177" s="132"/>
      <c r="LNA177" s="132"/>
      <c r="LNB177" s="132"/>
      <c r="LNC177" s="132"/>
      <c r="LND177" s="132"/>
      <c r="LNE177" s="132"/>
      <c r="LNF177" s="132"/>
      <c r="LNG177" s="132"/>
      <c r="LNH177" s="132"/>
      <c r="LNI177" s="132"/>
      <c r="LNJ177" s="132"/>
      <c r="LNK177" s="132"/>
      <c r="LNL177" s="132"/>
      <c r="LNM177" s="132"/>
      <c r="LNN177" s="132"/>
      <c r="LNO177" s="132"/>
      <c r="LNP177" s="132"/>
      <c r="LNQ177" s="132"/>
      <c r="LNR177" s="132"/>
      <c r="LNS177" s="132"/>
      <c r="LNT177" s="132"/>
      <c r="LNU177" s="132"/>
      <c r="LNV177" s="132"/>
      <c r="LNW177" s="132"/>
      <c r="LNX177" s="132"/>
      <c r="LNY177" s="132"/>
      <c r="LNZ177" s="132"/>
      <c r="LOA177" s="132"/>
      <c r="LOB177" s="132"/>
      <c r="LOC177" s="132"/>
      <c r="LOD177" s="132"/>
      <c r="LOE177" s="132"/>
      <c r="LOF177" s="132"/>
      <c r="LOG177" s="132"/>
      <c r="LOH177" s="132"/>
      <c r="LOI177" s="132"/>
      <c r="LOJ177" s="132"/>
      <c r="LOK177" s="132"/>
      <c r="LOL177" s="132"/>
      <c r="LOM177" s="132"/>
      <c r="LON177" s="132"/>
      <c r="LOO177" s="132"/>
      <c r="LOP177" s="132"/>
      <c r="LOQ177" s="132"/>
      <c r="LOR177" s="132"/>
      <c r="LOS177" s="132"/>
      <c r="LOT177" s="132"/>
      <c r="LOU177" s="132"/>
      <c r="LOV177" s="132"/>
      <c r="LOW177" s="132"/>
      <c r="LOX177" s="132"/>
      <c r="LOY177" s="132"/>
      <c r="LOZ177" s="132"/>
      <c r="LPA177" s="132"/>
      <c r="LPB177" s="132"/>
      <c r="LPC177" s="132"/>
      <c r="LPD177" s="132"/>
      <c r="LPE177" s="132"/>
      <c r="LPF177" s="132"/>
      <c r="LPG177" s="132"/>
      <c r="LPH177" s="132"/>
      <c r="LPI177" s="132"/>
      <c r="LPJ177" s="132"/>
      <c r="LPK177" s="132"/>
      <c r="LPL177" s="132"/>
      <c r="LPM177" s="132"/>
      <c r="LPN177" s="132"/>
      <c r="LPO177" s="132"/>
      <c r="LPP177" s="132"/>
      <c r="LPQ177" s="132"/>
      <c r="LPR177" s="132"/>
      <c r="LPS177" s="132"/>
      <c r="LPT177" s="132"/>
      <c r="LPU177" s="132"/>
      <c r="LPV177" s="132"/>
      <c r="LPW177" s="132"/>
      <c r="LPX177" s="132"/>
      <c r="LPY177" s="132"/>
      <c r="LPZ177" s="132"/>
      <c r="LQA177" s="132"/>
      <c r="LQB177" s="132"/>
      <c r="LQC177" s="132"/>
      <c r="LQD177" s="132"/>
      <c r="LQE177" s="132"/>
      <c r="LQF177" s="132"/>
      <c r="LQG177" s="132"/>
      <c r="LQH177" s="132"/>
      <c r="LQI177" s="132"/>
      <c r="LQJ177" s="132"/>
      <c r="LQK177" s="132"/>
      <c r="LQL177" s="132"/>
      <c r="LQM177" s="132"/>
      <c r="LQN177" s="132"/>
      <c r="LQO177" s="132"/>
      <c r="LQP177" s="132"/>
      <c r="LQQ177" s="132"/>
      <c r="LQR177" s="132"/>
      <c r="LQS177" s="132"/>
      <c r="LQT177" s="132"/>
      <c r="LQU177" s="132"/>
      <c r="LQV177" s="132"/>
      <c r="LQW177" s="132"/>
      <c r="LQX177" s="132"/>
      <c r="LQY177" s="132"/>
      <c r="LQZ177" s="132"/>
      <c r="LRA177" s="132"/>
      <c r="LRB177" s="132"/>
      <c r="LRC177" s="132"/>
      <c r="LRD177" s="132"/>
      <c r="LRE177" s="132"/>
      <c r="LRF177" s="132"/>
      <c r="LRG177" s="132"/>
      <c r="LRH177" s="132"/>
      <c r="LRI177" s="132"/>
      <c r="LRJ177" s="132"/>
      <c r="LRK177" s="132"/>
      <c r="LRL177" s="132"/>
      <c r="LRM177" s="132"/>
      <c r="LRN177" s="132"/>
      <c r="LRO177" s="132"/>
      <c r="LRP177" s="132"/>
      <c r="LRQ177" s="132"/>
      <c r="LRR177" s="132"/>
      <c r="LRS177" s="132"/>
      <c r="LRT177" s="132"/>
      <c r="LRU177" s="132"/>
      <c r="LRV177" s="132"/>
      <c r="LRW177" s="132"/>
      <c r="LRX177" s="132"/>
      <c r="LRY177" s="132"/>
      <c r="LRZ177" s="132"/>
      <c r="LSA177" s="132"/>
      <c r="LSB177" s="132"/>
      <c r="LSC177" s="132"/>
      <c r="LSD177" s="132"/>
      <c r="LSE177" s="132"/>
      <c r="LSF177" s="132"/>
      <c r="LSG177" s="132"/>
      <c r="LSH177" s="132"/>
      <c r="LSI177" s="132"/>
      <c r="LSJ177" s="132"/>
      <c r="LSK177" s="132"/>
      <c r="LSL177" s="132"/>
      <c r="LSM177" s="132"/>
      <c r="LSN177" s="132"/>
      <c r="LSO177" s="132"/>
      <c r="LSP177" s="132"/>
      <c r="LSQ177" s="132"/>
      <c r="LSR177" s="132"/>
      <c r="LSS177" s="132"/>
      <c r="LST177" s="132"/>
      <c r="LSU177" s="132"/>
      <c r="LSV177" s="132"/>
      <c r="LSW177" s="132"/>
      <c r="LSX177" s="132"/>
      <c r="LSY177" s="132"/>
      <c r="LSZ177" s="132"/>
      <c r="LTA177" s="132"/>
      <c r="LTB177" s="132"/>
      <c r="LTC177" s="132"/>
      <c r="LTD177" s="132"/>
      <c r="LTE177" s="132"/>
      <c r="LTF177" s="132"/>
      <c r="LTG177" s="132"/>
      <c r="LTH177" s="132"/>
      <c r="LTI177" s="132"/>
      <c r="LTJ177" s="132"/>
      <c r="LTK177" s="132"/>
      <c r="LTL177" s="132"/>
      <c r="LTM177" s="132"/>
      <c r="LTN177" s="132"/>
      <c r="LTO177" s="132"/>
      <c r="LTP177" s="132"/>
      <c r="LTQ177" s="132"/>
      <c r="LTR177" s="132"/>
      <c r="LTS177" s="132"/>
      <c r="LTT177" s="132"/>
      <c r="LTU177" s="132"/>
      <c r="LTV177" s="132"/>
      <c r="LTW177" s="132"/>
      <c r="LTX177" s="132"/>
      <c r="LTY177" s="132"/>
      <c r="LTZ177" s="132"/>
      <c r="LUA177" s="132"/>
      <c r="LUB177" s="132"/>
      <c r="LUC177" s="132"/>
      <c r="LUD177" s="132"/>
      <c r="LUE177" s="132"/>
      <c r="LUF177" s="132"/>
      <c r="LUG177" s="132"/>
      <c r="LUH177" s="132"/>
      <c r="LUI177" s="132"/>
      <c r="LUJ177" s="132"/>
      <c r="LUK177" s="132"/>
      <c r="LUL177" s="132"/>
      <c r="LUM177" s="132"/>
      <c r="LUN177" s="132"/>
      <c r="LUO177" s="132"/>
      <c r="LUP177" s="132"/>
      <c r="LUQ177" s="132"/>
      <c r="LUR177" s="132"/>
      <c r="LUS177" s="132"/>
      <c r="LUT177" s="132"/>
      <c r="LUU177" s="132"/>
      <c r="LUV177" s="132"/>
      <c r="LUW177" s="132"/>
      <c r="LUX177" s="132"/>
      <c r="LUY177" s="132"/>
      <c r="LUZ177" s="132"/>
      <c r="LVA177" s="132"/>
      <c r="LVB177" s="132"/>
      <c r="LVC177" s="132"/>
      <c r="LVD177" s="132"/>
      <c r="LVE177" s="132"/>
      <c r="LVF177" s="132"/>
      <c r="LVG177" s="132"/>
      <c r="LVH177" s="132"/>
      <c r="LVI177" s="132"/>
      <c r="LVJ177" s="132"/>
      <c r="LVK177" s="132"/>
      <c r="LVL177" s="132"/>
      <c r="LVM177" s="132"/>
      <c r="LVN177" s="132"/>
      <c r="LVO177" s="132"/>
      <c r="LVP177" s="132"/>
      <c r="LVQ177" s="132"/>
      <c r="LVR177" s="132"/>
      <c r="LVS177" s="132"/>
      <c r="LVT177" s="132"/>
      <c r="LVU177" s="132"/>
      <c r="LVV177" s="132"/>
      <c r="LVW177" s="132"/>
      <c r="LVX177" s="132"/>
      <c r="LVY177" s="132"/>
      <c r="LVZ177" s="132"/>
      <c r="LWA177" s="132"/>
      <c r="LWB177" s="132"/>
      <c r="LWC177" s="132"/>
      <c r="LWD177" s="132"/>
      <c r="LWE177" s="132"/>
      <c r="LWF177" s="132"/>
      <c r="LWG177" s="132"/>
      <c r="LWH177" s="132"/>
      <c r="LWI177" s="132"/>
      <c r="LWJ177" s="132"/>
      <c r="LWK177" s="132"/>
      <c r="LWL177" s="132"/>
      <c r="LWM177" s="132"/>
      <c r="LWN177" s="132"/>
      <c r="LWO177" s="132"/>
      <c r="LWP177" s="132"/>
      <c r="LWQ177" s="132"/>
      <c r="LWR177" s="132"/>
      <c r="LWS177" s="132"/>
      <c r="LWT177" s="132"/>
      <c r="LWU177" s="132"/>
      <c r="LWV177" s="132"/>
      <c r="LWW177" s="132"/>
      <c r="LWX177" s="132"/>
      <c r="LWY177" s="132"/>
      <c r="LWZ177" s="132"/>
      <c r="LXA177" s="132"/>
      <c r="LXB177" s="132"/>
      <c r="LXC177" s="132"/>
      <c r="LXD177" s="132"/>
      <c r="LXE177" s="132"/>
      <c r="LXF177" s="132"/>
      <c r="LXG177" s="132"/>
      <c r="LXH177" s="132"/>
      <c r="LXI177" s="132"/>
      <c r="LXJ177" s="132"/>
      <c r="LXK177" s="132"/>
      <c r="LXL177" s="132"/>
      <c r="LXM177" s="132"/>
      <c r="LXN177" s="132"/>
      <c r="LXO177" s="132"/>
      <c r="LXP177" s="132"/>
      <c r="LXQ177" s="132"/>
      <c r="LXR177" s="132"/>
      <c r="LXS177" s="132"/>
      <c r="LXT177" s="132"/>
      <c r="LXU177" s="132"/>
      <c r="LXV177" s="132"/>
      <c r="LXW177" s="132"/>
      <c r="LXX177" s="132"/>
      <c r="LXY177" s="132"/>
      <c r="LXZ177" s="132"/>
      <c r="LYA177" s="132"/>
      <c r="LYB177" s="132"/>
      <c r="LYC177" s="132"/>
      <c r="LYD177" s="132"/>
      <c r="LYE177" s="132"/>
      <c r="LYF177" s="132"/>
      <c r="LYG177" s="132"/>
      <c r="LYH177" s="132"/>
      <c r="LYI177" s="132"/>
      <c r="LYJ177" s="132"/>
      <c r="LYK177" s="132"/>
      <c r="LYL177" s="132"/>
      <c r="LYM177" s="132"/>
      <c r="LYN177" s="132"/>
      <c r="LYO177" s="132"/>
      <c r="LYP177" s="132"/>
      <c r="LYQ177" s="132"/>
      <c r="LYR177" s="132"/>
      <c r="LYS177" s="132"/>
      <c r="LYT177" s="132"/>
      <c r="LYU177" s="132"/>
      <c r="LYV177" s="132"/>
      <c r="LYW177" s="132"/>
      <c r="LYX177" s="132"/>
      <c r="LYY177" s="132"/>
      <c r="LYZ177" s="132"/>
      <c r="LZA177" s="132"/>
      <c r="LZB177" s="132"/>
      <c r="LZC177" s="132"/>
      <c r="LZD177" s="132"/>
      <c r="LZE177" s="132"/>
      <c r="LZF177" s="132"/>
      <c r="LZG177" s="132"/>
      <c r="LZH177" s="132"/>
      <c r="LZI177" s="132"/>
      <c r="LZJ177" s="132"/>
      <c r="LZK177" s="132"/>
      <c r="LZL177" s="132"/>
      <c r="LZM177" s="132"/>
      <c r="LZN177" s="132"/>
      <c r="LZO177" s="132"/>
      <c r="LZP177" s="132"/>
      <c r="LZQ177" s="132"/>
      <c r="LZR177" s="132"/>
      <c r="LZS177" s="132"/>
      <c r="LZT177" s="132"/>
      <c r="LZU177" s="132"/>
      <c r="LZV177" s="132"/>
      <c r="LZW177" s="132"/>
      <c r="LZX177" s="132"/>
      <c r="LZY177" s="132"/>
      <c r="LZZ177" s="132"/>
      <c r="MAA177" s="132"/>
      <c r="MAB177" s="132"/>
      <c r="MAC177" s="132"/>
      <c r="MAD177" s="132"/>
      <c r="MAE177" s="132"/>
      <c r="MAF177" s="132"/>
      <c r="MAG177" s="132"/>
      <c r="MAH177" s="132"/>
      <c r="MAI177" s="132"/>
      <c r="MAJ177" s="132"/>
      <c r="MAK177" s="132"/>
      <c r="MAL177" s="132"/>
      <c r="MAM177" s="132"/>
      <c r="MAN177" s="132"/>
      <c r="MAO177" s="132"/>
      <c r="MAP177" s="132"/>
      <c r="MAQ177" s="132"/>
      <c r="MAR177" s="132"/>
      <c r="MAS177" s="132"/>
      <c r="MAT177" s="132"/>
      <c r="MAU177" s="132"/>
      <c r="MAV177" s="132"/>
      <c r="MAW177" s="132"/>
      <c r="MAX177" s="132"/>
      <c r="MAY177" s="132"/>
      <c r="MAZ177" s="132"/>
      <c r="MBA177" s="132"/>
      <c r="MBB177" s="132"/>
      <c r="MBC177" s="132"/>
      <c r="MBD177" s="132"/>
      <c r="MBE177" s="132"/>
      <c r="MBF177" s="132"/>
      <c r="MBG177" s="132"/>
      <c r="MBH177" s="132"/>
      <c r="MBI177" s="132"/>
      <c r="MBJ177" s="132"/>
      <c r="MBK177" s="132"/>
      <c r="MBL177" s="132"/>
      <c r="MBM177" s="132"/>
      <c r="MBN177" s="132"/>
      <c r="MBO177" s="132"/>
      <c r="MBP177" s="132"/>
      <c r="MBQ177" s="132"/>
      <c r="MBR177" s="132"/>
      <c r="MBS177" s="132"/>
      <c r="MBT177" s="132"/>
      <c r="MBU177" s="132"/>
      <c r="MBV177" s="132"/>
      <c r="MBW177" s="132"/>
      <c r="MBX177" s="132"/>
      <c r="MBY177" s="132"/>
      <c r="MBZ177" s="132"/>
      <c r="MCA177" s="132"/>
      <c r="MCB177" s="132"/>
      <c r="MCC177" s="132"/>
      <c r="MCD177" s="132"/>
      <c r="MCE177" s="132"/>
      <c r="MCF177" s="132"/>
      <c r="MCG177" s="132"/>
      <c r="MCH177" s="132"/>
      <c r="MCI177" s="132"/>
      <c r="MCJ177" s="132"/>
      <c r="MCK177" s="132"/>
      <c r="MCL177" s="132"/>
      <c r="MCM177" s="132"/>
      <c r="MCN177" s="132"/>
      <c r="MCO177" s="132"/>
      <c r="MCP177" s="132"/>
      <c r="MCQ177" s="132"/>
      <c r="MCR177" s="132"/>
      <c r="MCS177" s="132"/>
      <c r="MCT177" s="132"/>
      <c r="MCU177" s="132"/>
      <c r="MCV177" s="132"/>
      <c r="MCW177" s="132"/>
      <c r="MCX177" s="132"/>
      <c r="MCY177" s="132"/>
      <c r="MCZ177" s="132"/>
      <c r="MDA177" s="132"/>
      <c r="MDB177" s="132"/>
      <c r="MDC177" s="132"/>
      <c r="MDD177" s="132"/>
      <c r="MDE177" s="132"/>
      <c r="MDF177" s="132"/>
      <c r="MDG177" s="132"/>
      <c r="MDH177" s="132"/>
      <c r="MDI177" s="132"/>
      <c r="MDJ177" s="132"/>
      <c r="MDK177" s="132"/>
      <c r="MDL177" s="132"/>
      <c r="MDM177" s="132"/>
      <c r="MDN177" s="132"/>
      <c r="MDO177" s="132"/>
      <c r="MDP177" s="132"/>
      <c r="MDQ177" s="132"/>
      <c r="MDR177" s="132"/>
      <c r="MDS177" s="132"/>
      <c r="MDT177" s="132"/>
      <c r="MDU177" s="132"/>
      <c r="MDV177" s="132"/>
      <c r="MDW177" s="132"/>
      <c r="MDX177" s="132"/>
      <c r="MDY177" s="132"/>
      <c r="MDZ177" s="132"/>
      <c r="MEA177" s="132"/>
      <c r="MEB177" s="132"/>
      <c r="MEC177" s="132"/>
      <c r="MED177" s="132"/>
      <c r="MEE177" s="132"/>
      <c r="MEF177" s="132"/>
      <c r="MEG177" s="132"/>
      <c r="MEH177" s="132"/>
      <c r="MEI177" s="132"/>
      <c r="MEJ177" s="132"/>
      <c r="MEK177" s="132"/>
      <c r="MEL177" s="132"/>
      <c r="MEM177" s="132"/>
      <c r="MEN177" s="132"/>
      <c r="MEO177" s="132"/>
      <c r="MEP177" s="132"/>
      <c r="MEQ177" s="132"/>
      <c r="MER177" s="132"/>
      <c r="MES177" s="132"/>
      <c r="MET177" s="132"/>
      <c r="MEU177" s="132"/>
      <c r="MEV177" s="132"/>
      <c r="MEW177" s="132"/>
      <c r="MEX177" s="132"/>
      <c r="MEY177" s="132"/>
      <c r="MEZ177" s="132"/>
      <c r="MFA177" s="132"/>
      <c r="MFB177" s="132"/>
      <c r="MFC177" s="132"/>
      <c r="MFD177" s="132"/>
      <c r="MFE177" s="132"/>
      <c r="MFF177" s="132"/>
      <c r="MFG177" s="132"/>
      <c r="MFH177" s="132"/>
      <c r="MFI177" s="132"/>
      <c r="MFJ177" s="132"/>
      <c r="MFK177" s="132"/>
      <c r="MFL177" s="132"/>
      <c r="MFM177" s="132"/>
      <c r="MFN177" s="132"/>
      <c r="MFO177" s="132"/>
      <c r="MFP177" s="132"/>
      <c r="MFQ177" s="132"/>
      <c r="MFR177" s="132"/>
      <c r="MFS177" s="132"/>
      <c r="MFT177" s="132"/>
      <c r="MFU177" s="132"/>
      <c r="MFV177" s="132"/>
      <c r="MFW177" s="132"/>
      <c r="MFX177" s="132"/>
      <c r="MFY177" s="132"/>
      <c r="MFZ177" s="132"/>
      <c r="MGA177" s="132"/>
      <c r="MGB177" s="132"/>
      <c r="MGC177" s="132"/>
      <c r="MGD177" s="132"/>
      <c r="MGE177" s="132"/>
      <c r="MGF177" s="132"/>
      <c r="MGG177" s="132"/>
      <c r="MGH177" s="132"/>
      <c r="MGI177" s="132"/>
      <c r="MGJ177" s="132"/>
      <c r="MGK177" s="132"/>
      <c r="MGL177" s="132"/>
      <c r="MGM177" s="132"/>
      <c r="MGN177" s="132"/>
      <c r="MGO177" s="132"/>
      <c r="MGP177" s="132"/>
      <c r="MGQ177" s="132"/>
      <c r="MGR177" s="132"/>
      <c r="MGS177" s="132"/>
      <c r="MGT177" s="132"/>
      <c r="MGU177" s="132"/>
      <c r="MGV177" s="132"/>
      <c r="MGW177" s="132"/>
      <c r="MGX177" s="132"/>
      <c r="MGY177" s="132"/>
      <c r="MGZ177" s="132"/>
      <c r="MHA177" s="132"/>
      <c r="MHB177" s="132"/>
      <c r="MHC177" s="132"/>
      <c r="MHD177" s="132"/>
      <c r="MHE177" s="132"/>
      <c r="MHF177" s="132"/>
      <c r="MHG177" s="132"/>
      <c r="MHH177" s="132"/>
      <c r="MHI177" s="132"/>
      <c r="MHJ177" s="132"/>
      <c r="MHK177" s="132"/>
      <c r="MHL177" s="132"/>
      <c r="MHM177" s="132"/>
      <c r="MHN177" s="132"/>
      <c r="MHO177" s="132"/>
      <c r="MHP177" s="132"/>
      <c r="MHQ177" s="132"/>
      <c r="MHR177" s="132"/>
      <c r="MHS177" s="132"/>
      <c r="MHT177" s="132"/>
      <c r="MHU177" s="132"/>
      <c r="MHV177" s="132"/>
      <c r="MHW177" s="132"/>
      <c r="MHX177" s="132"/>
      <c r="MHY177" s="132"/>
      <c r="MHZ177" s="132"/>
      <c r="MIA177" s="132"/>
      <c r="MIB177" s="132"/>
      <c r="MIC177" s="132"/>
      <c r="MID177" s="132"/>
      <c r="MIE177" s="132"/>
      <c r="MIF177" s="132"/>
      <c r="MIG177" s="132"/>
      <c r="MIH177" s="132"/>
      <c r="MII177" s="132"/>
      <c r="MIJ177" s="132"/>
      <c r="MIK177" s="132"/>
      <c r="MIL177" s="132"/>
      <c r="MIM177" s="132"/>
      <c r="MIN177" s="132"/>
      <c r="MIO177" s="132"/>
      <c r="MIP177" s="132"/>
      <c r="MIQ177" s="132"/>
      <c r="MIR177" s="132"/>
      <c r="MIS177" s="132"/>
      <c r="MIT177" s="132"/>
      <c r="MIU177" s="132"/>
      <c r="MIV177" s="132"/>
      <c r="MIW177" s="132"/>
      <c r="MIX177" s="132"/>
      <c r="MIY177" s="132"/>
      <c r="MIZ177" s="132"/>
      <c r="MJA177" s="132"/>
      <c r="MJB177" s="132"/>
      <c r="MJC177" s="132"/>
      <c r="MJD177" s="132"/>
      <c r="MJE177" s="132"/>
      <c r="MJF177" s="132"/>
      <c r="MJG177" s="132"/>
      <c r="MJH177" s="132"/>
      <c r="MJI177" s="132"/>
      <c r="MJJ177" s="132"/>
      <c r="MJK177" s="132"/>
      <c r="MJL177" s="132"/>
      <c r="MJM177" s="132"/>
      <c r="MJN177" s="132"/>
      <c r="MJO177" s="132"/>
      <c r="MJP177" s="132"/>
      <c r="MJQ177" s="132"/>
      <c r="MJR177" s="132"/>
      <c r="MJS177" s="132"/>
      <c r="MJT177" s="132"/>
      <c r="MJU177" s="132"/>
      <c r="MJV177" s="132"/>
      <c r="MJW177" s="132"/>
      <c r="MJX177" s="132"/>
      <c r="MJY177" s="132"/>
      <c r="MJZ177" s="132"/>
      <c r="MKA177" s="132"/>
      <c r="MKB177" s="132"/>
      <c r="MKC177" s="132"/>
      <c r="MKD177" s="132"/>
      <c r="MKE177" s="132"/>
      <c r="MKF177" s="132"/>
      <c r="MKG177" s="132"/>
      <c r="MKH177" s="132"/>
      <c r="MKI177" s="132"/>
      <c r="MKJ177" s="132"/>
      <c r="MKK177" s="132"/>
      <c r="MKL177" s="132"/>
      <c r="MKM177" s="132"/>
      <c r="MKN177" s="132"/>
      <c r="MKO177" s="132"/>
      <c r="MKP177" s="132"/>
      <c r="MKQ177" s="132"/>
      <c r="MKR177" s="132"/>
      <c r="MKS177" s="132"/>
      <c r="MKT177" s="132"/>
      <c r="MKU177" s="132"/>
      <c r="MKV177" s="132"/>
      <c r="MKW177" s="132"/>
      <c r="MKX177" s="132"/>
      <c r="MKY177" s="132"/>
      <c r="MKZ177" s="132"/>
      <c r="MLA177" s="132"/>
      <c r="MLB177" s="132"/>
      <c r="MLC177" s="132"/>
      <c r="MLD177" s="132"/>
      <c r="MLE177" s="132"/>
      <c r="MLF177" s="132"/>
      <c r="MLG177" s="132"/>
      <c r="MLH177" s="132"/>
      <c r="MLI177" s="132"/>
      <c r="MLJ177" s="132"/>
      <c r="MLK177" s="132"/>
      <c r="MLL177" s="132"/>
      <c r="MLM177" s="132"/>
      <c r="MLN177" s="132"/>
      <c r="MLO177" s="132"/>
      <c r="MLP177" s="132"/>
      <c r="MLQ177" s="132"/>
      <c r="MLR177" s="132"/>
      <c r="MLS177" s="132"/>
      <c r="MLT177" s="132"/>
      <c r="MLU177" s="132"/>
      <c r="MLV177" s="132"/>
      <c r="MLW177" s="132"/>
      <c r="MLX177" s="132"/>
      <c r="MLY177" s="132"/>
      <c r="MLZ177" s="132"/>
      <c r="MMA177" s="132"/>
      <c r="MMB177" s="132"/>
      <c r="MMC177" s="132"/>
      <c r="MMD177" s="132"/>
      <c r="MME177" s="132"/>
      <c r="MMF177" s="132"/>
      <c r="MMG177" s="132"/>
      <c r="MMH177" s="132"/>
      <c r="MMI177" s="132"/>
      <c r="MMJ177" s="132"/>
      <c r="MMK177" s="132"/>
      <c r="MML177" s="132"/>
      <c r="MMM177" s="132"/>
      <c r="MMN177" s="132"/>
      <c r="MMO177" s="132"/>
      <c r="MMP177" s="132"/>
      <c r="MMQ177" s="132"/>
      <c r="MMR177" s="132"/>
      <c r="MMS177" s="132"/>
      <c r="MMT177" s="132"/>
      <c r="MMU177" s="132"/>
      <c r="MMV177" s="132"/>
      <c r="MMW177" s="132"/>
      <c r="MMX177" s="132"/>
      <c r="MMY177" s="132"/>
      <c r="MMZ177" s="132"/>
      <c r="MNA177" s="132"/>
      <c r="MNB177" s="132"/>
      <c r="MNC177" s="132"/>
      <c r="MND177" s="132"/>
      <c r="MNE177" s="132"/>
      <c r="MNF177" s="132"/>
      <c r="MNG177" s="132"/>
      <c r="MNH177" s="132"/>
      <c r="MNI177" s="132"/>
      <c r="MNJ177" s="132"/>
      <c r="MNK177" s="132"/>
      <c r="MNL177" s="132"/>
      <c r="MNM177" s="132"/>
      <c r="MNN177" s="132"/>
      <c r="MNO177" s="132"/>
      <c r="MNP177" s="132"/>
      <c r="MNQ177" s="132"/>
      <c r="MNR177" s="132"/>
      <c r="MNS177" s="132"/>
      <c r="MNT177" s="132"/>
      <c r="MNU177" s="132"/>
      <c r="MNV177" s="132"/>
      <c r="MNW177" s="132"/>
      <c r="MNX177" s="132"/>
      <c r="MNY177" s="132"/>
      <c r="MNZ177" s="132"/>
      <c r="MOA177" s="132"/>
      <c r="MOB177" s="132"/>
      <c r="MOC177" s="132"/>
      <c r="MOD177" s="132"/>
      <c r="MOE177" s="132"/>
      <c r="MOF177" s="132"/>
      <c r="MOG177" s="132"/>
      <c r="MOH177" s="132"/>
      <c r="MOI177" s="132"/>
      <c r="MOJ177" s="132"/>
      <c r="MOK177" s="132"/>
      <c r="MOL177" s="132"/>
      <c r="MOM177" s="132"/>
      <c r="MON177" s="132"/>
      <c r="MOO177" s="132"/>
      <c r="MOP177" s="132"/>
      <c r="MOQ177" s="132"/>
      <c r="MOR177" s="132"/>
      <c r="MOS177" s="132"/>
      <c r="MOT177" s="132"/>
      <c r="MOU177" s="132"/>
      <c r="MOV177" s="132"/>
      <c r="MOW177" s="132"/>
      <c r="MOX177" s="132"/>
      <c r="MOY177" s="132"/>
      <c r="MOZ177" s="132"/>
      <c r="MPA177" s="132"/>
      <c r="MPB177" s="132"/>
      <c r="MPC177" s="132"/>
      <c r="MPD177" s="132"/>
      <c r="MPE177" s="132"/>
      <c r="MPF177" s="132"/>
      <c r="MPG177" s="132"/>
      <c r="MPH177" s="132"/>
      <c r="MPI177" s="132"/>
      <c r="MPJ177" s="132"/>
      <c r="MPK177" s="132"/>
      <c r="MPL177" s="132"/>
      <c r="MPM177" s="132"/>
      <c r="MPN177" s="132"/>
      <c r="MPO177" s="132"/>
      <c r="MPP177" s="132"/>
      <c r="MPQ177" s="132"/>
      <c r="MPR177" s="132"/>
      <c r="MPS177" s="132"/>
      <c r="MPT177" s="132"/>
      <c r="MPU177" s="132"/>
      <c r="MPV177" s="132"/>
      <c r="MPW177" s="132"/>
      <c r="MPX177" s="132"/>
      <c r="MPY177" s="132"/>
      <c r="MPZ177" s="132"/>
      <c r="MQA177" s="132"/>
      <c r="MQB177" s="132"/>
      <c r="MQC177" s="132"/>
      <c r="MQD177" s="132"/>
      <c r="MQE177" s="132"/>
      <c r="MQF177" s="132"/>
      <c r="MQG177" s="132"/>
      <c r="MQH177" s="132"/>
      <c r="MQI177" s="132"/>
      <c r="MQJ177" s="132"/>
      <c r="MQK177" s="132"/>
      <c r="MQL177" s="132"/>
      <c r="MQM177" s="132"/>
      <c r="MQN177" s="132"/>
      <c r="MQO177" s="132"/>
      <c r="MQP177" s="132"/>
      <c r="MQQ177" s="132"/>
      <c r="MQR177" s="132"/>
      <c r="MQS177" s="132"/>
      <c r="MQT177" s="132"/>
      <c r="MQU177" s="132"/>
      <c r="MQV177" s="132"/>
      <c r="MQW177" s="132"/>
      <c r="MQX177" s="132"/>
      <c r="MQY177" s="132"/>
      <c r="MQZ177" s="132"/>
      <c r="MRA177" s="132"/>
      <c r="MRB177" s="132"/>
      <c r="MRC177" s="132"/>
      <c r="MRD177" s="132"/>
      <c r="MRE177" s="132"/>
      <c r="MRF177" s="132"/>
      <c r="MRG177" s="132"/>
      <c r="MRH177" s="132"/>
      <c r="MRI177" s="132"/>
      <c r="MRJ177" s="132"/>
      <c r="MRK177" s="132"/>
      <c r="MRL177" s="132"/>
      <c r="MRM177" s="132"/>
      <c r="MRN177" s="132"/>
      <c r="MRO177" s="132"/>
      <c r="MRP177" s="132"/>
      <c r="MRQ177" s="132"/>
      <c r="MRR177" s="132"/>
      <c r="MRS177" s="132"/>
      <c r="MRT177" s="132"/>
      <c r="MRU177" s="132"/>
      <c r="MRV177" s="132"/>
      <c r="MRW177" s="132"/>
      <c r="MRX177" s="132"/>
      <c r="MRY177" s="132"/>
      <c r="MRZ177" s="132"/>
      <c r="MSA177" s="132"/>
      <c r="MSB177" s="132"/>
      <c r="MSC177" s="132"/>
      <c r="MSD177" s="132"/>
      <c r="MSE177" s="132"/>
      <c r="MSF177" s="132"/>
      <c r="MSG177" s="132"/>
      <c r="MSH177" s="132"/>
      <c r="MSI177" s="132"/>
      <c r="MSJ177" s="132"/>
      <c r="MSK177" s="132"/>
      <c r="MSL177" s="132"/>
      <c r="MSM177" s="132"/>
      <c r="MSN177" s="132"/>
      <c r="MSO177" s="132"/>
      <c r="MSP177" s="132"/>
      <c r="MSQ177" s="132"/>
      <c r="MSR177" s="132"/>
      <c r="MSS177" s="132"/>
      <c r="MST177" s="132"/>
      <c r="MSU177" s="132"/>
      <c r="MSV177" s="132"/>
      <c r="MSW177" s="132"/>
      <c r="MSX177" s="132"/>
      <c r="MSY177" s="132"/>
      <c r="MSZ177" s="132"/>
      <c r="MTA177" s="132"/>
      <c r="MTB177" s="132"/>
      <c r="MTC177" s="132"/>
      <c r="MTD177" s="132"/>
      <c r="MTE177" s="132"/>
      <c r="MTF177" s="132"/>
      <c r="MTG177" s="132"/>
      <c r="MTH177" s="132"/>
      <c r="MTI177" s="132"/>
      <c r="MTJ177" s="132"/>
      <c r="MTK177" s="132"/>
      <c r="MTL177" s="132"/>
      <c r="MTM177" s="132"/>
      <c r="MTN177" s="132"/>
      <c r="MTO177" s="132"/>
      <c r="MTP177" s="132"/>
      <c r="MTQ177" s="132"/>
      <c r="MTR177" s="132"/>
      <c r="MTS177" s="132"/>
      <c r="MTT177" s="132"/>
      <c r="MTU177" s="132"/>
      <c r="MTV177" s="132"/>
      <c r="MTW177" s="132"/>
      <c r="MTX177" s="132"/>
      <c r="MTY177" s="132"/>
      <c r="MTZ177" s="132"/>
      <c r="MUA177" s="132"/>
      <c r="MUB177" s="132"/>
      <c r="MUC177" s="132"/>
      <c r="MUD177" s="132"/>
      <c r="MUE177" s="132"/>
      <c r="MUF177" s="132"/>
      <c r="MUG177" s="132"/>
      <c r="MUH177" s="132"/>
      <c r="MUI177" s="132"/>
      <c r="MUJ177" s="132"/>
      <c r="MUK177" s="132"/>
      <c r="MUL177" s="132"/>
      <c r="MUM177" s="132"/>
      <c r="MUN177" s="132"/>
      <c r="MUO177" s="132"/>
      <c r="MUP177" s="132"/>
      <c r="MUQ177" s="132"/>
      <c r="MUR177" s="132"/>
      <c r="MUS177" s="132"/>
      <c r="MUT177" s="132"/>
      <c r="MUU177" s="132"/>
      <c r="MUV177" s="132"/>
      <c r="MUW177" s="132"/>
      <c r="MUX177" s="132"/>
      <c r="MUY177" s="132"/>
      <c r="MUZ177" s="132"/>
      <c r="MVA177" s="132"/>
      <c r="MVB177" s="132"/>
      <c r="MVC177" s="132"/>
      <c r="MVD177" s="132"/>
      <c r="MVE177" s="132"/>
      <c r="MVF177" s="132"/>
      <c r="MVG177" s="132"/>
      <c r="MVH177" s="132"/>
      <c r="MVI177" s="132"/>
      <c r="MVJ177" s="132"/>
      <c r="MVK177" s="132"/>
      <c r="MVL177" s="132"/>
      <c r="MVM177" s="132"/>
      <c r="MVN177" s="132"/>
      <c r="MVO177" s="132"/>
      <c r="MVP177" s="132"/>
      <c r="MVQ177" s="132"/>
      <c r="MVR177" s="132"/>
      <c r="MVS177" s="132"/>
      <c r="MVT177" s="132"/>
      <c r="MVU177" s="132"/>
      <c r="MVV177" s="132"/>
      <c r="MVW177" s="132"/>
      <c r="MVX177" s="132"/>
      <c r="MVY177" s="132"/>
      <c r="MVZ177" s="132"/>
      <c r="MWA177" s="132"/>
      <c r="MWB177" s="132"/>
      <c r="MWC177" s="132"/>
      <c r="MWD177" s="132"/>
      <c r="MWE177" s="132"/>
      <c r="MWF177" s="132"/>
      <c r="MWG177" s="132"/>
      <c r="MWH177" s="132"/>
      <c r="MWI177" s="132"/>
      <c r="MWJ177" s="132"/>
      <c r="MWK177" s="132"/>
      <c r="MWL177" s="132"/>
      <c r="MWM177" s="132"/>
      <c r="MWN177" s="132"/>
      <c r="MWO177" s="132"/>
      <c r="MWP177" s="132"/>
      <c r="MWQ177" s="132"/>
      <c r="MWR177" s="132"/>
      <c r="MWS177" s="132"/>
      <c r="MWT177" s="132"/>
      <c r="MWU177" s="132"/>
      <c r="MWV177" s="132"/>
      <c r="MWW177" s="132"/>
      <c r="MWX177" s="132"/>
      <c r="MWY177" s="132"/>
      <c r="MWZ177" s="132"/>
      <c r="MXA177" s="132"/>
      <c r="MXB177" s="132"/>
      <c r="MXC177" s="132"/>
      <c r="MXD177" s="132"/>
      <c r="MXE177" s="132"/>
      <c r="MXF177" s="132"/>
      <c r="MXG177" s="132"/>
      <c r="MXH177" s="132"/>
      <c r="MXI177" s="132"/>
      <c r="MXJ177" s="132"/>
      <c r="MXK177" s="132"/>
      <c r="MXL177" s="132"/>
      <c r="MXM177" s="132"/>
      <c r="MXN177" s="132"/>
      <c r="MXO177" s="132"/>
      <c r="MXP177" s="132"/>
      <c r="MXQ177" s="132"/>
      <c r="MXR177" s="132"/>
      <c r="MXS177" s="132"/>
      <c r="MXT177" s="132"/>
      <c r="MXU177" s="132"/>
      <c r="MXV177" s="132"/>
      <c r="MXW177" s="132"/>
      <c r="MXX177" s="132"/>
      <c r="MXY177" s="132"/>
      <c r="MXZ177" s="132"/>
      <c r="MYA177" s="132"/>
      <c r="MYB177" s="132"/>
      <c r="MYC177" s="132"/>
      <c r="MYD177" s="132"/>
      <c r="MYE177" s="132"/>
      <c r="MYF177" s="132"/>
      <c r="MYG177" s="132"/>
      <c r="MYH177" s="132"/>
      <c r="MYI177" s="132"/>
      <c r="MYJ177" s="132"/>
      <c r="MYK177" s="132"/>
      <c r="MYL177" s="132"/>
      <c r="MYM177" s="132"/>
      <c r="MYN177" s="132"/>
      <c r="MYO177" s="132"/>
      <c r="MYP177" s="132"/>
      <c r="MYQ177" s="132"/>
      <c r="MYR177" s="132"/>
      <c r="MYS177" s="132"/>
      <c r="MYT177" s="132"/>
      <c r="MYU177" s="132"/>
      <c r="MYV177" s="132"/>
      <c r="MYW177" s="132"/>
      <c r="MYX177" s="132"/>
      <c r="MYY177" s="132"/>
      <c r="MYZ177" s="132"/>
      <c r="MZA177" s="132"/>
      <c r="MZB177" s="132"/>
      <c r="MZC177" s="132"/>
      <c r="MZD177" s="132"/>
      <c r="MZE177" s="132"/>
      <c r="MZF177" s="132"/>
      <c r="MZG177" s="132"/>
      <c r="MZH177" s="132"/>
      <c r="MZI177" s="132"/>
      <c r="MZJ177" s="132"/>
      <c r="MZK177" s="132"/>
      <c r="MZL177" s="132"/>
      <c r="MZM177" s="132"/>
      <c r="MZN177" s="132"/>
      <c r="MZO177" s="132"/>
      <c r="MZP177" s="132"/>
      <c r="MZQ177" s="132"/>
      <c r="MZR177" s="132"/>
      <c r="MZS177" s="132"/>
      <c r="MZT177" s="132"/>
      <c r="MZU177" s="132"/>
      <c r="MZV177" s="132"/>
      <c r="MZW177" s="132"/>
      <c r="MZX177" s="132"/>
      <c r="MZY177" s="132"/>
      <c r="MZZ177" s="132"/>
      <c r="NAA177" s="132"/>
      <c r="NAB177" s="132"/>
      <c r="NAC177" s="132"/>
      <c r="NAD177" s="132"/>
      <c r="NAE177" s="132"/>
      <c r="NAF177" s="132"/>
      <c r="NAG177" s="132"/>
      <c r="NAH177" s="132"/>
      <c r="NAI177" s="132"/>
      <c r="NAJ177" s="132"/>
      <c r="NAK177" s="132"/>
      <c r="NAL177" s="132"/>
      <c r="NAM177" s="132"/>
      <c r="NAN177" s="132"/>
      <c r="NAO177" s="132"/>
      <c r="NAP177" s="132"/>
      <c r="NAQ177" s="132"/>
      <c r="NAR177" s="132"/>
      <c r="NAS177" s="132"/>
      <c r="NAT177" s="132"/>
      <c r="NAU177" s="132"/>
      <c r="NAV177" s="132"/>
      <c r="NAW177" s="132"/>
      <c r="NAX177" s="132"/>
      <c r="NAY177" s="132"/>
      <c r="NAZ177" s="132"/>
      <c r="NBA177" s="132"/>
      <c r="NBB177" s="132"/>
      <c r="NBC177" s="132"/>
      <c r="NBD177" s="132"/>
      <c r="NBE177" s="132"/>
      <c r="NBF177" s="132"/>
      <c r="NBG177" s="132"/>
      <c r="NBH177" s="132"/>
      <c r="NBI177" s="132"/>
      <c r="NBJ177" s="132"/>
      <c r="NBK177" s="132"/>
      <c r="NBL177" s="132"/>
      <c r="NBM177" s="132"/>
      <c r="NBN177" s="132"/>
      <c r="NBO177" s="132"/>
      <c r="NBP177" s="132"/>
      <c r="NBQ177" s="132"/>
      <c r="NBR177" s="132"/>
      <c r="NBS177" s="132"/>
      <c r="NBT177" s="132"/>
      <c r="NBU177" s="132"/>
      <c r="NBV177" s="132"/>
      <c r="NBW177" s="132"/>
      <c r="NBX177" s="132"/>
      <c r="NBY177" s="132"/>
      <c r="NBZ177" s="132"/>
      <c r="NCA177" s="132"/>
      <c r="NCB177" s="132"/>
      <c r="NCC177" s="132"/>
      <c r="NCD177" s="132"/>
      <c r="NCE177" s="132"/>
      <c r="NCF177" s="132"/>
      <c r="NCG177" s="132"/>
      <c r="NCH177" s="132"/>
      <c r="NCI177" s="132"/>
      <c r="NCJ177" s="132"/>
      <c r="NCK177" s="132"/>
      <c r="NCL177" s="132"/>
      <c r="NCM177" s="132"/>
      <c r="NCN177" s="132"/>
      <c r="NCO177" s="132"/>
      <c r="NCP177" s="132"/>
      <c r="NCQ177" s="132"/>
      <c r="NCR177" s="132"/>
      <c r="NCS177" s="132"/>
      <c r="NCT177" s="132"/>
      <c r="NCU177" s="132"/>
      <c r="NCV177" s="132"/>
      <c r="NCW177" s="132"/>
      <c r="NCX177" s="132"/>
      <c r="NCY177" s="132"/>
      <c r="NCZ177" s="132"/>
      <c r="NDA177" s="132"/>
      <c r="NDB177" s="132"/>
      <c r="NDC177" s="132"/>
      <c r="NDD177" s="132"/>
      <c r="NDE177" s="132"/>
      <c r="NDF177" s="132"/>
      <c r="NDG177" s="132"/>
      <c r="NDH177" s="132"/>
      <c r="NDI177" s="132"/>
      <c r="NDJ177" s="132"/>
      <c r="NDK177" s="132"/>
      <c r="NDL177" s="132"/>
      <c r="NDM177" s="132"/>
      <c r="NDN177" s="132"/>
      <c r="NDO177" s="132"/>
      <c r="NDP177" s="132"/>
      <c r="NDQ177" s="132"/>
      <c r="NDR177" s="132"/>
      <c r="NDS177" s="132"/>
      <c r="NDT177" s="132"/>
      <c r="NDU177" s="132"/>
      <c r="NDV177" s="132"/>
      <c r="NDW177" s="132"/>
      <c r="NDX177" s="132"/>
      <c r="NDY177" s="132"/>
      <c r="NDZ177" s="132"/>
      <c r="NEA177" s="132"/>
      <c r="NEB177" s="132"/>
      <c r="NEC177" s="132"/>
      <c r="NED177" s="132"/>
      <c r="NEE177" s="132"/>
      <c r="NEF177" s="132"/>
      <c r="NEG177" s="132"/>
      <c r="NEH177" s="132"/>
      <c r="NEI177" s="132"/>
      <c r="NEJ177" s="132"/>
      <c r="NEK177" s="132"/>
      <c r="NEL177" s="132"/>
      <c r="NEM177" s="132"/>
      <c r="NEN177" s="132"/>
      <c r="NEO177" s="132"/>
      <c r="NEP177" s="132"/>
      <c r="NEQ177" s="132"/>
      <c r="NER177" s="132"/>
      <c r="NES177" s="132"/>
      <c r="NET177" s="132"/>
      <c r="NEU177" s="132"/>
      <c r="NEV177" s="132"/>
      <c r="NEW177" s="132"/>
      <c r="NEX177" s="132"/>
      <c r="NEY177" s="132"/>
      <c r="NEZ177" s="132"/>
      <c r="NFA177" s="132"/>
      <c r="NFB177" s="132"/>
      <c r="NFC177" s="132"/>
      <c r="NFD177" s="132"/>
      <c r="NFE177" s="132"/>
      <c r="NFF177" s="132"/>
      <c r="NFG177" s="132"/>
      <c r="NFH177" s="132"/>
      <c r="NFI177" s="132"/>
      <c r="NFJ177" s="132"/>
      <c r="NFK177" s="132"/>
      <c r="NFL177" s="132"/>
      <c r="NFM177" s="132"/>
      <c r="NFN177" s="132"/>
      <c r="NFO177" s="132"/>
      <c r="NFP177" s="132"/>
      <c r="NFQ177" s="132"/>
      <c r="NFR177" s="132"/>
      <c r="NFS177" s="132"/>
      <c r="NFT177" s="132"/>
      <c r="NFU177" s="132"/>
      <c r="NFV177" s="132"/>
      <c r="NFW177" s="132"/>
      <c r="NFX177" s="132"/>
      <c r="NFY177" s="132"/>
      <c r="NFZ177" s="132"/>
      <c r="NGA177" s="132"/>
      <c r="NGB177" s="132"/>
      <c r="NGC177" s="132"/>
      <c r="NGD177" s="132"/>
      <c r="NGE177" s="132"/>
      <c r="NGF177" s="132"/>
      <c r="NGG177" s="132"/>
      <c r="NGH177" s="132"/>
      <c r="NGI177" s="132"/>
      <c r="NGJ177" s="132"/>
      <c r="NGK177" s="132"/>
      <c r="NGL177" s="132"/>
      <c r="NGM177" s="132"/>
      <c r="NGN177" s="132"/>
      <c r="NGO177" s="132"/>
      <c r="NGP177" s="132"/>
      <c r="NGQ177" s="132"/>
      <c r="NGR177" s="132"/>
      <c r="NGS177" s="132"/>
      <c r="NGT177" s="132"/>
      <c r="NGU177" s="132"/>
      <c r="NGV177" s="132"/>
      <c r="NGW177" s="132"/>
      <c r="NGX177" s="132"/>
      <c r="NGY177" s="132"/>
      <c r="NGZ177" s="132"/>
      <c r="NHA177" s="132"/>
      <c r="NHB177" s="132"/>
      <c r="NHC177" s="132"/>
      <c r="NHD177" s="132"/>
      <c r="NHE177" s="132"/>
      <c r="NHF177" s="132"/>
      <c r="NHG177" s="132"/>
      <c r="NHH177" s="132"/>
      <c r="NHI177" s="132"/>
      <c r="NHJ177" s="132"/>
      <c r="NHK177" s="132"/>
      <c r="NHL177" s="132"/>
      <c r="NHM177" s="132"/>
      <c r="NHN177" s="132"/>
      <c r="NHO177" s="132"/>
      <c r="NHP177" s="132"/>
      <c r="NHQ177" s="132"/>
      <c r="NHR177" s="132"/>
      <c r="NHS177" s="132"/>
      <c r="NHT177" s="132"/>
      <c r="NHU177" s="132"/>
      <c r="NHV177" s="132"/>
      <c r="NHW177" s="132"/>
      <c r="NHX177" s="132"/>
      <c r="NHY177" s="132"/>
      <c r="NHZ177" s="132"/>
      <c r="NIA177" s="132"/>
      <c r="NIB177" s="132"/>
      <c r="NIC177" s="132"/>
      <c r="NID177" s="132"/>
      <c r="NIE177" s="132"/>
      <c r="NIF177" s="132"/>
      <c r="NIG177" s="132"/>
      <c r="NIH177" s="132"/>
      <c r="NII177" s="132"/>
      <c r="NIJ177" s="132"/>
      <c r="NIK177" s="132"/>
      <c r="NIL177" s="132"/>
      <c r="NIM177" s="132"/>
      <c r="NIN177" s="132"/>
      <c r="NIO177" s="132"/>
      <c r="NIP177" s="132"/>
      <c r="NIQ177" s="132"/>
      <c r="NIR177" s="132"/>
      <c r="NIS177" s="132"/>
      <c r="NIT177" s="132"/>
      <c r="NIU177" s="132"/>
      <c r="NIV177" s="132"/>
      <c r="NIW177" s="132"/>
      <c r="NIX177" s="132"/>
      <c r="NIY177" s="132"/>
      <c r="NIZ177" s="132"/>
      <c r="NJA177" s="132"/>
      <c r="NJB177" s="132"/>
      <c r="NJC177" s="132"/>
      <c r="NJD177" s="132"/>
      <c r="NJE177" s="132"/>
      <c r="NJF177" s="132"/>
      <c r="NJG177" s="132"/>
      <c r="NJH177" s="132"/>
      <c r="NJI177" s="132"/>
      <c r="NJJ177" s="132"/>
      <c r="NJK177" s="132"/>
      <c r="NJL177" s="132"/>
      <c r="NJM177" s="132"/>
      <c r="NJN177" s="132"/>
      <c r="NJO177" s="132"/>
      <c r="NJP177" s="132"/>
      <c r="NJQ177" s="132"/>
      <c r="NJR177" s="132"/>
      <c r="NJS177" s="132"/>
      <c r="NJT177" s="132"/>
      <c r="NJU177" s="132"/>
      <c r="NJV177" s="132"/>
      <c r="NJW177" s="132"/>
      <c r="NJX177" s="132"/>
      <c r="NJY177" s="132"/>
      <c r="NJZ177" s="132"/>
      <c r="NKA177" s="132"/>
      <c r="NKB177" s="132"/>
      <c r="NKC177" s="132"/>
      <c r="NKD177" s="132"/>
      <c r="NKE177" s="132"/>
      <c r="NKF177" s="132"/>
      <c r="NKG177" s="132"/>
      <c r="NKH177" s="132"/>
      <c r="NKI177" s="132"/>
      <c r="NKJ177" s="132"/>
      <c r="NKK177" s="132"/>
      <c r="NKL177" s="132"/>
      <c r="NKM177" s="132"/>
      <c r="NKN177" s="132"/>
      <c r="NKO177" s="132"/>
      <c r="NKP177" s="132"/>
      <c r="NKQ177" s="132"/>
      <c r="NKR177" s="132"/>
      <c r="NKS177" s="132"/>
      <c r="NKT177" s="132"/>
      <c r="NKU177" s="132"/>
      <c r="NKV177" s="132"/>
      <c r="NKW177" s="132"/>
      <c r="NKX177" s="132"/>
      <c r="NKY177" s="132"/>
      <c r="NKZ177" s="132"/>
      <c r="NLA177" s="132"/>
      <c r="NLB177" s="132"/>
      <c r="NLC177" s="132"/>
      <c r="NLD177" s="132"/>
      <c r="NLE177" s="132"/>
      <c r="NLF177" s="132"/>
      <c r="NLG177" s="132"/>
      <c r="NLH177" s="132"/>
      <c r="NLI177" s="132"/>
      <c r="NLJ177" s="132"/>
      <c r="NLK177" s="132"/>
      <c r="NLL177" s="132"/>
      <c r="NLM177" s="132"/>
      <c r="NLN177" s="132"/>
      <c r="NLO177" s="132"/>
      <c r="NLP177" s="132"/>
      <c r="NLQ177" s="132"/>
      <c r="NLR177" s="132"/>
      <c r="NLS177" s="132"/>
      <c r="NLT177" s="132"/>
      <c r="NLU177" s="132"/>
      <c r="NLV177" s="132"/>
      <c r="NLW177" s="132"/>
      <c r="NLX177" s="132"/>
      <c r="NLY177" s="132"/>
      <c r="NLZ177" s="132"/>
      <c r="NMA177" s="132"/>
      <c r="NMB177" s="132"/>
      <c r="NMC177" s="132"/>
      <c r="NMD177" s="132"/>
      <c r="NME177" s="132"/>
      <c r="NMF177" s="132"/>
      <c r="NMG177" s="132"/>
      <c r="NMH177" s="132"/>
      <c r="NMI177" s="132"/>
      <c r="NMJ177" s="132"/>
      <c r="NMK177" s="132"/>
      <c r="NML177" s="132"/>
      <c r="NMM177" s="132"/>
      <c r="NMN177" s="132"/>
      <c r="NMO177" s="132"/>
      <c r="NMP177" s="132"/>
      <c r="NMQ177" s="132"/>
      <c r="NMR177" s="132"/>
      <c r="NMS177" s="132"/>
      <c r="NMT177" s="132"/>
      <c r="NMU177" s="132"/>
      <c r="NMV177" s="132"/>
      <c r="NMW177" s="132"/>
      <c r="NMX177" s="132"/>
      <c r="NMY177" s="132"/>
      <c r="NMZ177" s="132"/>
      <c r="NNA177" s="132"/>
      <c r="NNB177" s="132"/>
      <c r="NNC177" s="132"/>
      <c r="NND177" s="132"/>
      <c r="NNE177" s="132"/>
      <c r="NNF177" s="132"/>
      <c r="NNG177" s="132"/>
      <c r="NNH177" s="132"/>
      <c r="NNI177" s="132"/>
      <c r="NNJ177" s="132"/>
      <c r="NNK177" s="132"/>
      <c r="NNL177" s="132"/>
      <c r="NNM177" s="132"/>
      <c r="NNN177" s="132"/>
      <c r="NNO177" s="132"/>
      <c r="NNP177" s="132"/>
      <c r="NNQ177" s="132"/>
      <c r="NNR177" s="132"/>
      <c r="NNS177" s="132"/>
      <c r="NNT177" s="132"/>
      <c r="NNU177" s="132"/>
      <c r="NNV177" s="132"/>
      <c r="NNW177" s="132"/>
      <c r="NNX177" s="132"/>
      <c r="NNY177" s="132"/>
      <c r="NNZ177" s="132"/>
      <c r="NOA177" s="132"/>
      <c r="NOB177" s="132"/>
      <c r="NOC177" s="132"/>
      <c r="NOD177" s="132"/>
      <c r="NOE177" s="132"/>
      <c r="NOF177" s="132"/>
      <c r="NOG177" s="132"/>
      <c r="NOH177" s="132"/>
      <c r="NOI177" s="132"/>
      <c r="NOJ177" s="132"/>
      <c r="NOK177" s="132"/>
      <c r="NOL177" s="132"/>
      <c r="NOM177" s="132"/>
      <c r="NON177" s="132"/>
      <c r="NOO177" s="132"/>
      <c r="NOP177" s="132"/>
      <c r="NOQ177" s="132"/>
      <c r="NOR177" s="132"/>
      <c r="NOS177" s="132"/>
      <c r="NOT177" s="132"/>
      <c r="NOU177" s="132"/>
      <c r="NOV177" s="132"/>
      <c r="NOW177" s="132"/>
      <c r="NOX177" s="132"/>
      <c r="NOY177" s="132"/>
      <c r="NOZ177" s="132"/>
      <c r="NPA177" s="132"/>
      <c r="NPB177" s="132"/>
      <c r="NPC177" s="132"/>
      <c r="NPD177" s="132"/>
      <c r="NPE177" s="132"/>
      <c r="NPF177" s="132"/>
      <c r="NPG177" s="132"/>
      <c r="NPH177" s="132"/>
      <c r="NPI177" s="132"/>
      <c r="NPJ177" s="132"/>
      <c r="NPK177" s="132"/>
      <c r="NPL177" s="132"/>
      <c r="NPM177" s="132"/>
      <c r="NPN177" s="132"/>
      <c r="NPO177" s="132"/>
      <c r="NPP177" s="132"/>
      <c r="NPQ177" s="132"/>
      <c r="NPR177" s="132"/>
      <c r="NPS177" s="132"/>
      <c r="NPT177" s="132"/>
      <c r="NPU177" s="132"/>
      <c r="NPV177" s="132"/>
      <c r="NPW177" s="132"/>
      <c r="NPX177" s="132"/>
      <c r="NPY177" s="132"/>
      <c r="NPZ177" s="132"/>
      <c r="NQA177" s="132"/>
      <c r="NQB177" s="132"/>
      <c r="NQC177" s="132"/>
      <c r="NQD177" s="132"/>
      <c r="NQE177" s="132"/>
      <c r="NQF177" s="132"/>
      <c r="NQG177" s="132"/>
      <c r="NQH177" s="132"/>
      <c r="NQI177" s="132"/>
      <c r="NQJ177" s="132"/>
      <c r="NQK177" s="132"/>
      <c r="NQL177" s="132"/>
      <c r="NQM177" s="132"/>
      <c r="NQN177" s="132"/>
      <c r="NQO177" s="132"/>
      <c r="NQP177" s="132"/>
      <c r="NQQ177" s="132"/>
      <c r="NQR177" s="132"/>
      <c r="NQS177" s="132"/>
      <c r="NQT177" s="132"/>
      <c r="NQU177" s="132"/>
      <c r="NQV177" s="132"/>
      <c r="NQW177" s="132"/>
      <c r="NQX177" s="132"/>
      <c r="NQY177" s="132"/>
      <c r="NQZ177" s="132"/>
      <c r="NRA177" s="132"/>
      <c r="NRB177" s="132"/>
      <c r="NRC177" s="132"/>
      <c r="NRD177" s="132"/>
      <c r="NRE177" s="132"/>
      <c r="NRF177" s="132"/>
      <c r="NRG177" s="132"/>
      <c r="NRH177" s="132"/>
      <c r="NRI177" s="132"/>
      <c r="NRJ177" s="132"/>
      <c r="NRK177" s="132"/>
      <c r="NRL177" s="132"/>
      <c r="NRM177" s="132"/>
      <c r="NRN177" s="132"/>
      <c r="NRO177" s="132"/>
      <c r="NRP177" s="132"/>
      <c r="NRQ177" s="132"/>
      <c r="NRR177" s="132"/>
      <c r="NRS177" s="132"/>
      <c r="NRT177" s="132"/>
      <c r="NRU177" s="132"/>
      <c r="NRV177" s="132"/>
      <c r="NRW177" s="132"/>
      <c r="NRX177" s="132"/>
      <c r="NRY177" s="132"/>
      <c r="NRZ177" s="132"/>
      <c r="NSA177" s="132"/>
      <c r="NSB177" s="132"/>
      <c r="NSC177" s="132"/>
      <c r="NSD177" s="132"/>
      <c r="NSE177" s="132"/>
      <c r="NSF177" s="132"/>
      <c r="NSG177" s="132"/>
      <c r="NSH177" s="132"/>
      <c r="NSI177" s="132"/>
      <c r="NSJ177" s="132"/>
      <c r="NSK177" s="132"/>
      <c r="NSL177" s="132"/>
      <c r="NSM177" s="132"/>
      <c r="NSN177" s="132"/>
      <c r="NSO177" s="132"/>
      <c r="NSP177" s="132"/>
      <c r="NSQ177" s="132"/>
      <c r="NSR177" s="132"/>
      <c r="NSS177" s="132"/>
      <c r="NST177" s="132"/>
      <c r="NSU177" s="132"/>
      <c r="NSV177" s="132"/>
      <c r="NSW177" s="132"/>
      <c r="NSX177" s="132"/>
      <c r="NSY177" s="132"/>
      <c r="NSZ177" s="132"/>
      <c r="NTA177" s="132"/>
      <c r="NTB177" s="132"/>
      <c r="NTC177" s="132"/>
      <c r="NTD177" s="132"/>
      <c r="NTE177" s="132"/>
      <c r="NTF177" s="132"/>
      <c r="NTG177" s="132"/>
      <c r="NTH177" s="132"/>
      <c r="NTI177" s="132"/>
      <c r="NTJ177" s="132"/>
      <c r="NTK177" s="132"/>
      <c r="NTL177" s="132"/>
      <c r="NTM177" s="132"/>
      <c r="NTN177" s="132"/>
      <c r="NTO177" s="132"/>
      <c r="NTP177" s="132"/>
      <c r="NTQ177" s="132"/>
      <c r="NTR177" s="132"/>
      <c r="NTS177" s="132"/>
      <c r="NTT177" s="132"/>
      <c r="NTU177" s="132"/>
      <c r="NTV177" s="132"/>
      <c r="NTW177" s="132"/>
      <c r="NTX177" s="132"/>
      <c r="NTY177" s="132"/>
      <c r="NTZ177" s="132"/>
      <c r="NUA177" s="132"/>
      <c r="NUB177" s="132"/>
      <c r="NUC177" s="132"/>
      <c r="NUD177" s="132"/>
      <c r="NUE177" s="132"/>
      <c r="NUF177" s="132"/>
      <c r="NUG177" s="132"/>
      <c r="NUH177" s="132"/>
      <c r="NUI177" s="132"/>
      <c r="NUJ177" s="132"/>
      <c r="NUK177" s="132"/>
      <c r="NUL177" s="132"/>
      <c r="NUM177" s="132"/>
      <c r="NUN177" s="132"/>
      <c r="NUO177" s="132"/>
      <c r="NUP177" s="132"/>
      <c r="NUQ177" s="132"/>
      <c r="NUR177" s="132"/>
      <c r="NUS177" s="132"/>
      <c r="NUT177" s="132"/>
      <c r="NUU177" s="132"/>
      <c r="NUV177" s="132"/>
      <c r="NUW177" s="132"/>
      <c r="NUX177" s="132"/>
      <c r="NUY177" s="132"/>
      <c r="NUZ177" s="132"/>
      <c r="NVA177" s="132"/>
      <c r="NVB177" s="132"/>
      <c r="NVC177" s="132"/>
      <c r="NVD177" s="132"/>
      <c r="NVE177" s="132"/>
      <c r="NVF177" s="132"/>
      <c r="NVG177" s="132"/>
      <c r="NVH177" s="132"/>
      <c r="NVI177" s="132"/>
      <c r="NVJ177" s="132"/>
      <c r="NVK177" s="132"/>
      <c r="NVL177" s="132"/>
      <c r="NVM177" s="132"/>
      <c r="NVN177" s="132"/>
      <c r="NVO177" s="132"/>
      <c r="NVP177" s="132"/>
      <c r="NVQ177" s="132"/>
      <c r="NVR177" s="132"/>
      <c r="NVS177" s="132"/>
      <c r="NVT177" s="132"/>
      <c r="NVU177" s="132"/>
      <c r="NVV177" s="132"/>
      <c r="NVW177" s="132"/>
      <c r="NVX177" s="132"/>
      <c r="NVY177" s="132"/>
      <c r="NVZ177" s="132"/>
      <c r="NWA177" s="132"/>
      <c r="NWB177" s="132"/>
      <c r="NWC177" s="132"/>
      <c r="NWD177" s="132"/>
      <c r="NWE177" s="132"/>
      <c r="NWF177" s="132"/>
      <c r="NWG177" s="132"/>
      <c r="NWH177" s="132"/>
      <c r="NWI177" s="132"/>
      <c r="NWJ177" s="132"/>
      <c r="NWK177" s="132"/>
      <c r="NWL177" s="132"/>
      <c r="NWM177" s="132"/>
      <c r="NWN177" s="132"/>
      <c r="NWO177" s="132"/>
      <c r="NWP177" s="132"/>
      <c r="NWQ177" s="132"/>
      <c r="NWR177" s="132"/>
      <c r="NWS177" s="132"/>
      <c r="NWT177" s="132"/>
      <c r="NWU177" s="132"/>
      <c r="NWV177" s="132"/>
      <c r="NWW177" s="132"/>
      <c r="NWX177" s="132"/>
      <c r="NWY177" s="132"/>
      <c r="NWZ177" s="132"/>
      <c r="NXA177" s="132"/>
      <c r="NXB177" s="132"/>
      <c r="NXC177" s="132"/>
      <c r="NXD177" s="132"/>
      <c r="NXE177" s="132"/>
      <c r="NXF177" s="132"/>
      <c r="NXG177" s="132"/>
      <c r="NXH177" s="132"/>
      <c r="NXI177" s="132"/>
      <c r="NXJ177" s="132"/>
      <c r="NXK177" s="132"/>
      <c r="NXL177" s="132"/>
      <c r="NXM177" s="132"/>
      <c r="NXN177" s="132"/>
      <c r="NXO177" s="132"/>
      <c r="NXP177" s="132"/>
      <c r="NXQ177" s="132"/>
      <c r="NXR177" s="132"/>
      <c r="NXS177" s="132"/>
      <c r="NXT177" s="132"/>
      <c r="NXU177" s="132"/>
      <c r="NXV177" s="132"/>
      <c r="NXW177" s="132"/>
      <c r="NXX177" s="132"/>
      <c r="NXY177" s="132"/>
      <c r="NXZ177" s="132"/>
      <c r="NYA177" s="132"/>
      <c r="NYB177" s="132"/>
      <c r="NYC177" s="132"/>
      <c r="NYD177" s="132"/>
      <c r="NYE177" s="132"/>
      <c r="NYF177" s="132"/>
      <c r="NYG177" s="132"/>
      <c r="NYH177" s="132"/>
      <c r="NYI177" s="132"/>
      <c r="NYJ177" s="132"/>
      <c r="NYK177" s="132"/>
      <c r="NYL177" s="132"/>
      <c r="NYM177" s="132"/>
      <c r="NYN177" s="132"/>
      <c r="NYO177" s="132"/>
      <c r="NYP177" s="132"/>
      <c r="NYQ177" s="132"/>
      <c r="NYR177" s="132"/>
      <c r="NYS177" s="132"/>
      <c r="NYT177" s="132"/>
      <c r="NYU177" s="132"/>
      <c r="NYV177" s="132"/>
      <c r="NYW177" s="132"/>
      <c r="NYX177" s="132"/>
      <c r="NYY177" s="132"/>
      <c r="NYZ177" s="132"/>
      <c r="NZA177" s="132"/>
      <c r="NZB177" s="132"/>
      <c r="NZC177" s="132"/>
      <c r="NZD177" s="132"/>
      <c r="NZE177" s="132"/>
      <c r="NZF177" s="132"/>
      <c r="NZG177" s="132"/>
      <c r="NZH177" s="132"/>
      <c r="NZI177" s="132"/>
      <c r="NZJ177" s="132"/>
      <c r="NZK177" s="132"/>
      <c r="NZL177" s="132"/>
      <c r="NZM177" s="132"/>
      <c r="NZN177" s="132"/>
      <c r="NZO177" s="132"/>
      <c r="NZP177" s="132"/>
      <c r="NZQ177" s="132"/>
      <c r="NZR177" s="132"/>
      <c r="NZS177" s="132"/>
      <c r="NZT177" s="132"/>
      <c r="NZU177" s="132"/>
      <c r="NZV177" s="132"/>
      <c r="NZW177" s="132"/>
      <c r="NZX177" s="132"/>
      <c r="NZY177" s="132"/>
      <c r="NZZ177" s="132"/>
      <c r="OAA177" s="132"/>
      <c r="OAB177" s="132"/>
      <c r="OAC177" s="132"/>
      <c r="OAD177" s="132"/>
      <c r="OAE177" s="132"/>
      <c r="OAF177" s="132"/>
      <c r="OAG177" s="132"/>
      <c r="OAH177" s="132"/>
      <c r="OAI177" s="132"/>
      <c r="OAJ177" s="132"/>
      <c r="OAK177" s="132"/>
      <c r="OAL177" s="132"/>
      <c r="OAM177" s="132"/>
      <c r="OAN177" s="132"/>
      <c r="OAO177" s="132"/>
      <c r="OAP177" s="132"/>
      <c r="OAQ177" s="132"/>
      <c r="OAR177" s="132"/>
      <c r="OAS177" s="132"/>
      <c r="OAT177" s="132"/>
      <c r="OAU177" s="132"/>
      <c r="OAV177" s="132"/>
      <c r="OAW177" s="132"/>
      <c r="OAX177" s="132"/>
      <c r="OAY177" s="132"/>
      <c r="OAZ177" s="132"/>
      <c r="OBA177" s="132"/>
      <c r="OBB177" s="132"/>
      <c r="OBC177" s="132"/>
      <c r="OBD177" s="132"/>
      <c r="OBE177" s="132"/>
      <c r="OBF177" s="132"/>
      <c r="OBG177" s="132"/>
      <c r="OBH177" s="132"/>
      <c r="OBI177" s="132"/>
      <c r="OBJ177" s="132"/>
      <c r="OBK177" s="132"/>
      <c r="OBL177" s="132"/>
      <c r="OBM177" s="132"/>
      <c r="OBN177" s="132"/>
      <c r="OBO177" s="132"/>
      <c r="OBP177" s="132"/>
      <c r="OBQ177" s="132"/>
      <c r="OBR177" s="132"/>
      <c r="OBS177" s="132"/>
      <c r="OBT177" s="132"/>
      <c r="OBU177" s="132"/>
      <c r="OBV177" s="132"/>
      <c r="OBW177" s="132"/>
      <c r="OBX177" s="132"/>
      <c r="OBY177" s="132"/>
      <c r="OBZ177" s="132"/>
      <c r="OCA177" s="132"/>
      <c r="OCB177" s="132"/>
      <c r="OCC177" s="132"/>
      <c r="OCD177" s="132"/>
      <c r="OCE177" s="132"/>
      <c r="OCF177" s="132"/>
      <c r="OCG177" s="132"/>
      <c r="OCH177" s="132"/>
      <c r="OCI177" s="132"/>
      <c r="OCJ177" s="132"/>
      <c r="OCK177" s="132"/>
      <c r="OCL177" s="132"/>
      <c r="OCM177" s="132"/>
      <c r="OCN177" s="132"/>
      <c r="OCO177" s="132"/>
      <c r="OCP177" s="132"/>
      <c r="OCQ177" s="132"/>
      <c r="OCR177" s="132"/>
      <c r="OCS177" s="132"/>
      <c r="OCT177" s="132"/>
      <c r="OCU177" s="132"/>
      <c r="OCV177" s="132"/>
      <c r="OCW177" s="132"/>
      <c r="OCX177" s="132"/>
      <c r="OCY177" s="132"/>
      <c r="OCZ177" s="132"/>
      <c r="ODA177" s="132"/>
      <c r="ODB177" s="132"/>
      <c r="ODC177" s="132"/>
      <c r="ODD177" s="132"/>
      <c r="ODE177" s="132"/>
      <c r="ODF177" s="132"/>
      <c r="ODG177" s="132"/>
      <c r="ODH177" s="132"/>
      <c r="ODI177" s="132"/>
      <c r="ODJ177" s="132"/>
      <c r="ODK177" s="132"/>
      <c r="ODL177" s="132"/>
      <c r="ODM177" s="132"/>
      <c r="ODN177" s="132"/>
      <c r="ODO177" s="132"/>
      <c r="ODP177" s="132"/>
      <c r="ODQ177" s="132"/>
      <c r="ODR177" s="132"/>
      <c r="ODS177" s="132"/>
      <c r="ODT177" s="132"/>
      <c r="ODU177" s="132"/>
      <c r="ODV177" s="132"/>
      <c r="ODW177" s="132"/>
      <c r="ODX177" s="132"/>
      <c r="ODY177" s="132"/>
      <c r="ODZ177" s="132"/>
      <c r="OEA177" s="132"/>
      <c r="OEB177" s="132"/>
      <c r="OEC177" s="132"/>
      <c r="OED177" s="132"/>
      <c r="OEE177" s="132"/>
      <c r="OEF177" s="132"/>
      <c r="OEG177" s="132"/>
      <c r="OEH177" s="132"/>
      <c r="OEI177" s="132"/>
      <c r="OEJ177" s="132"/>
      <c r="OEK177" s="132"/>
      <c r="OEL177" s="132"/>
      <c r="OEM177" s="132"/>
      <c r="OEN177" s="132"/>
      <c r="OEO177" s="132"/>
      <c r="OEP177" s="132"/>
      <c r="OEQ177" s="132"/>
      <c r="OER177" s="132"/>
      <c r="OES177" s="132"/>
      <c r="OET177" s="132"/>
      <c r="OEU177" s="132"/>
      <c r="OEV177" s="132"/>
      <c r="OEW177" s="132"/>
      <c r="OEX177" s="132"/>
      <c r="OEY177" s="132"/>
      <c r="OEZ177" s="132"/>
      <c r="OFA177" s="132"/>
      <c r="OFB177" s="132"/>
      <c r="OFC177" s="132"/>
      <c r="OFD177" s="132"/>
      <c r="OFE177" s="132"/>
      <c r="OFF177" s="132"/>
      <c r="OFG177" s="132"/>
      <c r="OFH177" s="132"/>
      <c r="OFI177" s="132"/>
      <c r="OFJ177" s="132"/>
      <c r="OFK177" s="132"/>
      <c r="OFL177" s="132"/>
      <c r="OFM177" s="132"/>
      <c r="OFN177" s="132"/>
      <c r="OFO177" s="132"/>
      <c r="OFP177" s="132"/>
      <c r="OFQ177" s="132"/>
      <c r="OFR177" s="132"/>
      <c r="OFS177" s="132"/>
      <c r="OFT177" s="132"/>
      <c r="OFU177" s="132"/>
      <c r="OFV177" s="132"/>
      <c r="OFW177" s="132"/>
      <c r="OFX177" s="132"/>
      <c r="OFY177" s="132"/>
      <c r="OFZ177" s="132"/>
      <c r="OGA177" s="132"/>
      <c r="OGB177" s="132"/>
      <c r="OGC177" s="132"/>
      <c r="OGD177" s="132"/>
      <c r="OGE177" s="132"/>
      <c r="OGF177" s="132"/>
      <c r="OGG177" s="132"/>
      <c r="OGH177" s="132"/>
      <c r="OGI177" s="132"/>
      <c r="OGJ177" s="132"/>
      <c r="OGK177" s="132"/>
      <c r="OGL177" s="132"/>
      <c r="OGM177" s="132"/>
      <c r="OGN177" s="132"/>
      <c r="OGO177" s="132"/>
      <c r="OGP177" s="132"/>
      <c r="OGQ177" s="132"/>
      <c r="OGR177" s="132"/>
      <c r="OGS177" s="132"/>
      <c r="OGT177" s="132"/>
      <c r="OGU177" s="132"/>
      <c r="OGV177" s="132"/>
      <c r="OGW177" s="132"/>
      <c r="OGX177" s="132"/>
      <c r="OGY177" s="132"/>
      <c r="OGZ177" s="132"/>
      <c r="OHA177" s="132"/>
      <c r="OHB177" s="132"/>
      <c r="OHC177" s="132"/>
      <c r="OHD177" s="132"/>
      <c r="OHE177" s="132"/>
      <c r="OHF177" s="132"/>
      <c r="OHG177" s="132"/>
      <c r="OHH177" s="132"/>
      <c r="OHI177" s="132"/>
      <c r="OHJ177" s="132"/>
      <c r="OHK177" s="132"/>
      <c r="OHL177" s="132"/>
      <c r="OHM177" s="132"/>
      <c r="OHN177" s="132"/>
      <c r="OHO177" s="132"/>
      <c r="OHP177" s="132"/>
      <c r="OHQ177" s="132"/>
      <c r="OHR177" s="132"/>
      <c r="OHS177" s="132"/>
      <c r="OHT177" s="132"/>
      <c r="OHU177" s="132"/>
      <c r="OHV177" s="132"/>
      <c r="OHW177" s="132"/>
      <c r="OHX177" s="132"/>
      <c r="OHY177" s="132"/>
      <c r="OHZ177" s="132"/>
      <c r="OIA177" s="132"/>
      <c r="OIB177" s="132"/>
      <c r="OIC177" s="132"/>
      <c r="OID177" s="132"/>
      <c r="OIE177" s="132"/>
      <c r="OIF177" s="132"/>
      <c r="OIG177" s="132"/>
      <c r="OIH177" s="132"/>
      <c r="OII177" s="132"/>
      <c r="OIJ177" s="132"/>
      <c r="OIK177" s="132"/>
      <c r="OIL177" s="132"/>
      <c r="OIM177" s="132"/>
      <c r="OIN177" s="132"/>
      <c r="OIO177" s="132"/>
      <c r="OIP177" s="132"/>
      <c r="OIQ177" s="132"/>
      <c r="OIR177" s="132"/>
      <c r="OIS177" s="132"/>
      <c r="OIT177" s="132"/>
      <c r="OIU177" s="132"/>
      <c r="OIV177" s="132"/>
      <c r="OIW177" s="132"/>
      <c r="OIX177" s="132"/>
      <c r="OIY177" s="132"/>
      <c r="OIZ177" s="132"/>
      <c r="OJA177" s="132"/>
      <c r="OJB177" s="132"/>
      <c r="OJC177" s="132"/>
      <c r="OJD177" s="132"/>
      <c r="OJE177" s="132"/>
      <c r="OJF177" s="132"/>
      <c r="OJG177" s="132"/>
      <c r="OJH177" s="132"/>
      <c r="OJI177" s="132"/>
      <c r="OJJ177" s="132"/>
      <c r="OJK177" s="132"/>
      <c r="OJL177" s="132"/>
      <c r="OJM177" s="132"/>
      <c r="OJN177" s="132"/>
      <c r="OJO177" s="132"/>
      <c r="OJP177" s="132"/>
      <c r="OJQ177" s="132"/>
      <c r="OJR177" s="132"/>
      <c r="OJS177" s="132"/>
      <c r="OJT177" s="132"/>
      <c r="OJU177" s="132"/>
      <c r="OJV177" s="132"/>
      <c r="OJW177" s="132"/>
      <c r="OJX177" s="132"/>
      <c r="OJY177" s="132"/>
      <c r="OJZ177" s="132"/>
      <c r="OKA177" s="132"/>
      <c r="OKB177" s="132"/>
      <c r="OKC177" s="132"/>
      <c r="OKD177" s="132"/>
      <c r="OKE177" s="132"/>
      <c r="OKF177" s="132"/>
      <c r="OKG177" s="132"/>
      <c r="OKH177" s="132"/>
      <c r="OKI177" s="132"/>
      <c r="OKJ177" s="132"/>
      <c r="OKK177" s="132"/>
      <c r="OKL177" s="132"/>
      <c r="OKM177" s="132"/>
      <c r="OKN177" s="132"/>
      <c r="OKO177" s="132"/>
      <c r="OKP177" s="132"/>
      <c r="OKQ177" s="132"/>
      <c r="OKR177" s="132"/>
      <c r="OKS177" s="132"/>
      <c r="OKT177" s="132"/>
      <c r="OKU177" s="132"/>
      <c r="OKV177" s="132"/>
      <c r="OKW177" s="132"/>
      <c r="OKX177" s="132"/>
      <c r="OKY177" s="132"/>
      <c r="OKZ177" s="132"/>
      <c r="OLA177" s="132"/>
      <c r="OLB177" s="132"/>
      <c r="OLC177" s="132"/>
      <c r="OLD177" s="132"/>
      <c r="OLE177" s="132"/>
      <c r="OLF177" s="132"/>
      <c r="OLG177" s="132"/>
      <c r="OLH177" s="132"/>
      <c r="OLI177" s="132"/>
      <c r="OLJ177" s="132"/>
      <c r="OLK177" s="132"/>
      <c r="OLL177" s="132"/>
      <c r="OLM177" s="132"/>
      <c r="OLN177" s="132"/>
      <c r="OLO177" s="132"/>
      <c r="OLP177" s="132"/>
      <c r="OLQ177" s="132"/>
      <c r="OLR177" s="132"/>
      <c r="OLS177" s="132"/>
      <c r="OLT177" s="132"/>
      <c r="OLU177" s="132"/>
      <c r="OLV177" s="132"/>
      <c r="OLW177" s="132"/>
      <c r="OLX177" s="132"/>
      <c r="OLY177" s="132"/>
      <c r="OLZ177" s="132"/>
      <c r="OMA177" s="132"/>
      <c r="OMB177" s="132"/>
      <c r="OMC177" s="132"/>
      <c r="OMD177" s="132"/>
      <c r="OME177" s="132"/>
      <c r="OMF177" s="132"/>
      <c r="OMG177" s="132"/>
      <c r="OMH177" s="132"/>
      <c r="OMI177" s="132"/>
      <c r="OMJ177" s="132"/>
      <c r="OMK177" s="132"/>
      <c r="OML177" s="132"/>
      <c r="OMM177" s="132"/>
      <c r="OMN177" s="132"/>
      <c r="OMO177" s="132"/>
      <c r="OMP177" s="132"/>
      <c r="OMQ177" s="132"/>
      <c r="OMR177" s="132"/>
      <c r="OMS177" s="132"/>
      <c r="OMT177" s="132"/>
      <c r="OMU177" s="132"/>
      <c r="OMV177" s="132"/>
      <c r="OMW177" s="132"/>
      <c r="OMX177" s="132"/>
      <c r="OMY177" s="132"/>
      <c r="OMZ177" s="132"/>
      <c r="ONA177" s="132"/>
      <c r="ONB177" s="132"/>
      <c r="ONC177" s="132"/>
      <c r="OND177" s="132"/>
      <c r="ONE177" s="132"/>
      <c r="ONF177" s="132"/>
      <c r="ONG177" s="132"/>
      <c r="ONH177" s="132"/>
      <c r="ONI177" s="132"/>
      <c r="ONJ177" s="132"/>
      <c r="ONK177" s="132"/>
      <c r="ONL177" s="132"/>
      <c r="ONM177" s="132"/>
      <c r="ONN177" s="132"/>
      <c r="ONO177" s="132"/>
      <c r="ONP177" s="132"/>
      <c r="ONQ177" s="132"/>
      <c r="ONR177" s="132"/>
      <c r="ONS177" s="132"/>
      <c r="ONT177" s="132"/>
      <c r="ONU177" s="132"/>
      <c r="ONV177" s="132"/>
      <c r="ONW177" s="132"/>
      <c r="ONX177" s="132"/>
      <c r="ONY177" s="132"/>
      <c r="ONZ177" s="132"/>
      <c r="OOA177" s="132"/>
      <c r="OOB177" s="132"/>
      <c r="OOC177" s="132"/>
      <c r="OOD177" s="132"/>
      <c r="OOE177" s="132"/>
      <c r="OOF177" s="132"/>
      <c r="OOG177" s="132"/>
      <c r="OOH177" s="132"/>
      <c r="OOI177" s="132"/>
      <c r="OOJ177" s="132"/>
      <c r="OOK177" s="132"/>
      <c r="OOL177" s="132"/>
      <c r="OOM177" s="132"/>
      <c r="OON177" s="132"/>
      <c r="OOO177" s="132"/>
      <c r="OOP177" s="132"/>
      <c r="OOQ177" s="132"/>
      <c r="OOR177" s="132"/>
      <c r="OOS177" s="132"/>
      <c r="OOT177" s="132"/>
      <c r="OOU177" s="132"/>
      <c r="OOV177" s="132"/>
      <c r="OOW177" s="132"/>
      <c r="OOX177" s="132"/>
      <c r="OOY177" s="132"/>
      <c r="OOZ177" s="132"/>
      <c r="OPA177" s="132"/>
      <c r="OPB177" s="132"/>
      <c r="OPC177" s="132"/>
      <c r="OPD177" s="132"/>
      <c r="OPE177" s="132"/>
      <c r="OPF177" s="132"/>
      <c r="OPG177" s="132"/>
      <c r="OPH177" s="132"/>
      <c r="OPI177" s="132"/>
      <c r="OPJ177" s="132"/>
      <c r="OPK177" s="132"/>
      <c r="OPL177" s="132"/>
      <c r="OPM177" s="132"/>
      <c r="OPN177" s="132"/>
      <c r="OPO177" s="132"/>
      <c r="OPP177" s="132"/>
      <c r="OPQ177" s="132"/>
      <c r="OPR177" s="132"/>
      <c r="OPS177" s="132"/>
      <c r="OPT177" s="132"/>
      <c r="OPU177" s="132"/>
      <c r="OPV177" s="132"/>
      <c r="OPW177" s="132"/>
      <c r="OPX177" s="132"/>
      <c r="OPY177" s="132"/>
      <c r="OPZ177" s="132"/>
      <c r="OQA177" s="132"/>
      <c r="OQB177" s="132"/>
      <c r="OQC177" s="132"/>
      <c r="OQD177" s="132"/>
      <c r="OQE177" s="132"/>
      <c r="OQF177" s="132"/>
      <c r="OQG177" s="132"/>
      <c r="OQH177" s="132"/>
      <c r="OQI177" s="132"/>
      <c r="OQJ177" s="132"/>
      <c r="OQK177" s="132"/>
      <c r="OQL177" s="132"/>
      <c r="OQM177" s="132"/>
      <c r="OQN177" s="132"/>
      <c r="OQO177" s="132"/>
      <c r="OQP177" s="132"/>
      <c r="OQQ177" s="132"/>
      <c r="OQR177" s="132"/>
      <c r="OQS177" s="132"/>
      <c r="OQT177" s="132"/>
      <c r="OQU177" s="132"/>
      <c r="OQV177" s="132"/>
      <c r="OQW177" s="132"/>
      <c r="OQX177" s="132"/>
      <c r="OQY177" s="132"/>
      <c r="OQZ177" s="132"/>
      <c r="ORA177" s="132"/>
      <c r="ORB177" s="132"/>
      <c r="ORC177" s="132"/>
      <c r="ORD177" s="132"/>
      <c r="ORE177" s="132"/>
      <c r="ORF177" s="132"/>
      <c r="ORG177" s="132"/>
      <c r="ORH177" s="132"/>
      <c r="ORI177" s="132"/>
      <c r="ORJ177" s="132"/>
      <c r="ORK177" s="132"/>
      <c r="ORL177" s="132"/>
      <c r="ORM177" s="132"/>
      <c r="ORN177" s="132"/>
      <c r="ORO177" s="132"/>
      <c r="ORP177" s="132"/>
      <c r="ORQ177" s="132"/>
      <c r="ORR177" s="132"/>
      <c r="ORS177" s="132"/>
      <c r="ORT177" s="132"/>
      <c r="ORU177" s="132"/>
      <c r="ORV177" s="132"/>
      <c r="ORW177" s="132"/>
      <c r="ORX177" s="132"/>
      <c r="ORY177" s="132"/>
      <c r="ORZ177" s="132"/>
      <c r="OSA177" s="132"/>
      <c r="OSB177" s="132"/>
      <c r="OSC177" s="132"/>
      <c r="OSD177" s="132"/>
      <c r="OSE177" s="132"/>
      <c r="OSF177" s="132"/>
      <c r="OSG177" s="132"/>
      <c r="OSH177" s="132"/>
      <c r="OSI177" s="132"/>
      <c r="OSJ177" s="132"/>
      <c r="OSK177" s="132"/>
      <c r="OSL177" s="132"/>
      <c r="OSM177" s="132"/>
      <c r="OSN177" s="132"/>
      <c r="OSO177" s="132"/>
      <c r="OSP177" s="132"/>
      <c r="OSQ177" s="132"/>
      <c r="OSR177" s="132"/>
      <c r="OSS177" s="132"/>
      <c r="OST177" s="132"/>
      <c r="OSU177" s="132"/>
      <c r="OSV177" s="132"/>
      <c r="OSW177" s="132"/>
      <c r="OSX177" s="132"/>
      <c r="OSY177" s="132"/>
      <c r="OSZ177" s="132"/>
      <c r="OTA177" s="132"/>
      <c r="OTB177" s="132"/>
      <c r="OTC177" s="132"/>
      <c r="OTD177" s="132"/>
      <c r="OTE177" s="132"/>
      <c r="OTF177" s="132"/>
      <c r="OTG177" s="132"/>
      <c r="OTH177" s="132"/>
      <c r="OTI177" s="132"/>
      <c r="OTJ177" s="132"/>
      <c r="OTK177" s="132"/>
      <c r="OTL177" s="132"/>
      <c r="OTM177" s="132"/>
      <c r="OTN177" s="132"/>
      <c r="OTO177" s="132"/>
      <c r="OTP177" s="132"/>
      <c r="OTQ177" s="132"/>
      <c r="OTR177" s="132"/>
      <c r="OTS177" s="132"/>
      <c r="OTT177" s="132"/>
      <c r="OTU177" s="132"/>
      <c r="OTV177" s="132"/>
      <c r="OTW177" s="132"/>
      <c r="OTX177" s="132"/>
      <c r="OTY177" s="132"/>
      <c r="OTZ177" s="132"/>
      <c r="OUA177" s="132"/>
      <c r="OUB177" s="132"/>
      <c r="OUC177" s="132"/>
      <c r="OUD177" s="132"/>
      <c r="OUE177" s="132"/>
      <c r="OUF177" s="132"/>
      <c r="OUG177" s="132"/>
      <c r="OUH177" s="132"/>
      <c r="OUI177" s="132"/>
      <c r="OUJ177" s="132"/>
      <c r="OUK177" s="132"/>
      <c r="OUL177" s="132"/>
      <c r="OUM177" s="132"/>
      <c r="OUN177" s="132"/>
      <c r="OUO177" s="132"/>
      <c r="OUP177" s="132"/>
      <c r="OUQ177" s="132"/>
      <c r="OUR177" s="132"/>
      <c r="OUS177" s="132"/>
      <c r="OUT177" s="132"/>
      <c r="OUU177" s="132"/>
      <c r="OUV177" s="132"/>
      <c r="OUW177" s="132"/>
      <c r="OUX177" s="132"/>
      <c r="OUY177" s="132"/>
      <c r="OUZ177" s="132"/>
      <c r="OVA177" s="132"/>
      <c r="OVB177" s="132"/>
      <c r="OVC177" s="132"/>
      <c r="OVD177" s="132"/>
      <c r="OVE177" s="132"/>
      <c r="OVF177" s="132"/>
      <c r="OVG177" s="132"/>
      <c r="OVH177" s="132"/>
      <c r="OVI177" s="132"/>
      <c r="OVJ177" s="132"/>
      <c r="OVK177" s="132"/>
      <c r="OVL177" s="132"/>
      <c r="OVM177" s="132"/>
      <c r="OVN177" s="132"/>
      <c r="OVO177" s="132"/>
      <c r="OVP177" s="132"/>
      <c r="OVQ177" s="132"/>
      <c r="OVR177" s="132"/>
      <c r="OVS177" s="132"/>
      <c r="OVT177" s="132"/>
      <c r="OVU177" s="132"/>
      <c r="OVV177" s="132"/>
      <c r="OVW177" s="132"/>
      <c r="OVX177" s="132"/>
      <c r="OVY177" s="132"/>
      <c r="OVZ177" s="132"/>
      <c r="OWA177" s="132"/>
      <c r="OWB177" s="132"/>
      <c r="OWC177" s="132"/>
      <c r="OWD177" s="132"/>
      <c r="OWE177" s="132"/>
      <c r="OWF177" s="132"/>
      <c r="OWG177" s="132"/>
      <c r="OWH177" s="132"/>
      <c r="OWI177" s="132"/>
      <c r="OWJ177" s="132"/>
      <c r="OWK177" s="132"/>
      <c r="OWL177" s="132"/>
      <c r="OWM177" s="132"/>
      <c r="OWN177" s="132"/>
      <c r="OWO177" s="132"/>
      <c r="OWP177" s="132"/>
      <c r="OWQ177" s="132"/>
      <c r="OWR177" s="132"/>
      <c r="OWS177" s="132"/>
      <c r="OWT177" s="132"/>
      <c r="OWU177" s="132"/>
      <c r="OWV177" s="132"/>
      <c r="OWW177" s="132"/>
      <c r="OWX177" s="132"/>
      <c r="OWY177" s="132"/>
      <c r="OWZ177" s="132"/>
      <c r="OXA177" s="132"/>
      <c r="OXB177" s="132"/>
      <c r="OXC177" s="132"/>
      <c r="OXD177" s="132"/>
      <c r="OXE177" s="132"/>
      <c r="OXF177" s="132"/>
      <c r="OXG177" s="132"/>
      <c r="OXH177" s="132"/>
      <c r="OXI177" s="132"/>
      <c r="OXJ177" s="132"/>
      <c r="OXK177" s="132"/>
      <c r="OXL177" s="132"/>
      <c r="OXM177" s="132"/>
      <c r="OXN177" s="132"/>
      <c r="OXO177" s="132"/>
      <c r="OXP177" s="132"/>
      <c r="OXQ177" s="132"/>
      <c r="OXR177" s="132"/>
      <c r="OXS177" s="132"/>
      <c r="OXT177" s="132"/>
      <c r="OXU177" s="132"/>
      <c r="OXV177" s="132"/>
      <c r="OXW177" s="132"/>
      <c r="OXX177" s="132"/>
      <c r="OXY177" s="132"/>
      <c r="OXZ177" s="132"/>
      <c r="OYA177" s="132"/>
      <c r="OYB177" s="132"/>
      <c r="OYC177" s="132"/>
      <c r="OYD177" s="132"/>
      <c r="OYE177" s="132"/>
      <c r="OYF177" s="132"/>
      <c r="OYG177" s="132"/>
      <c r="OYH177" s="132"/>
      <c r="OYI177" s="132"/>
      <c r="OYJ177" s="132"/>
      <c r="OYK177" s="132"/>
      <c r="OYL177" s="132"/>
      <c r="OYM177" s="132"/>
      <c r="OYN177" s="132"/>
      <c r="OYO177" s="132"/>
      <c r="OYP177" s="132"/>
      <c r="OYQ177" s="132"/>
      <c r="OYR177" s="132"/>
      <c r="OYS177" s="132"/>
      <c r="OYT177" s="132"/>
      <c r="OYU177" s="132"/>
      <c r="OYV177" s="132"/>
      <c r="OYW177" s="132"/>
      <c r="OYX177" s="132"/>
      <c r="OYY177" s="132"/>
      <c r="OYZ177" s="132"/>
      <c r="OZA177" s="132"/>
      <c r="OZB177" s="132"/>
      <c r="OZC177" s="132"/>
      <c r="OZD177" s="132"/>
      <c r="OZE177" s="132"/>
      <c r="OZF177" s="132"/>
      <c r="OZG177" s="132"/>
      <c r="OZH177" s="132"/>
      <c r="OZI177" s="132"/>
      <c r="OZJ177" s="132"/>
      <c r="OZK177" s="132"/>
      <c r="OZL177" s="132"/>
      <c r="OZM177" s="132"/>
      <c r="OZN177" s="132"/>
      <c r="OZO177" s="132"/>
      <c r="OZP177" s="132"/>
      <c r="OZQ177" s="132"/>
      <c r="OZR177" s="132"/>
      <c r="OZS177" s="132"/>
      <c r="OZT177" s="132"/>
      <c r="OZU177" s="132"/>
      <c r="OZV177" s="132"/>
      <c r="OZW177" s="132"/>
      <c r="OZX177" s="132"/>
      <c r="OZY177" s="132"/>
      <c r="OZZ177" s="132"/>
      <c r="PAA177" s="132"/>
      <c r="PAB177" s="132"/>
      <c r="PAC177" s="132"/>
      <c r="PAD177" s="132"/>
      <c r="PAE177" s="132"/>
      <c r="PAF177" s="132"/>
      <c r="PAG177" s="132"/>
      <c r="PAH177" s="132"/>
      <c r="PAI177" s="132"/>
      <c r="PAJ177" s="132"/>
      <c r="PAK177" s="132"/>
      <c r="PAL177" s="132"/>
      <c r="PAM177" s="132"/>
      <c r="PAN177" s="132"/>
      <c r="PAO177" s="132"/>
      <c r="PAP177" s="132"/>
      <c r="PAQ177" s="132"/>
      <c r="PAR177" s="132"/>
      <c r="PAS177" s="132"/>
      <c r="PAT177" s="132"/>
      <c r="PAU177" s="132"/>
      <c r="PAV177" s="132"/>
      <c r="PAW177" s="132"/>
      <c r="PAX177" s="132"/>
      <c r="PAY177" s="132"/>
      <c r="PAZ177" s="132"/>
      <c r="PBA177" s="132"/>
      <c r="PBB177" s="132"/>
      <c r="PBC177" s="132"/>
      <c r="PBD177" s="132"/>
      <c r="PBE177" s="132"/>
      <c r="PBF177" s="132"/>
      <c r="PBG177" s="132"/>
      <c r="PBH177" s="132"/>
      <c r="PBI177" s="132"/>
      <c r="PBJ177" s="132"/>
      <c r="PBK177" s="132"/>
      <c r="PBL177" s="132"/>
      <c r="PBM177" s="132"/>
      <c r="PBN177" s="132"/>
      <c r="PBO177" s="132"/>
      <c r="PBP177" s="132"/>
      <c r="PBQ177" s="132"/>
      <c r="PBR177" s="132"/>
      <c r="PBS177" s="132"/>
      <c r="PBT177" s="132"/>
      <c r="PBU177" s="132"/>
      <c r="PBV177" s="132"/>
      <c r="PBW177" s="132"/>
      <c r="PBX177" s="132"/>
      <c r="PBY177" s="132"/>
      <c r="PBZ177" s="132"/>
      <c r="PCA177" s="132"/>
      <c r="PCB177" s="132"/>
      <c r="PCC177" s="132"/>
      <c r="PCD177" s="132"/>
      <c r="PCE177" s="132"/>
      <c r="PCF177" s="132"/>
      <c r="PCG177" s="132"/>
      <c r="PCH177" s="132"/>
      <c r="PCI177" s="132"/>
      <c r="PCJ177" s="132"/>
      <c r="PCK177" s="132"/>
      <c r="PCL177" s="132"/>
      <c r="PCM177" s="132"/>
      <c r="PCN177" s="132"/>
      <c r="PCO177" s="132"/>
      <c r="PCP177" s="132"/>
      <c r="PCQ177" s="132"/>
      <c r="PCR177" s="132"/>
      <c r="PCS177" s="132"/>
      <c r="PCT177" s="132"/>
      <c r="PCU177" s="132"/>
      <c r="PCV177" s="132"/>
      <c r="PCW177" s="132"/>
      <c r="PCX177" s="132"/>
      <c r="PCY177" s="132"/>
      <c r="PCZ177" s="132"/>
      <c r="PDA177" s="132"/>
      <c r="PDB177" s="132"/>
      <c r="PDC177" s="132"/>
      <c r="PDD177" s="132"/>
      <c r="PDE177" s="132"/>
      <c r="PDF177" s="132"/>
      <c r="PDG177" s="132"/>
      <c r="PDH177" s="132"/>
      <c r="PDI177" s="132"/>
      <c r="PDJ177" s="132"/>
      <c r="PDK177" s="132"/>
      <c r="PDL177" s="132"/>
      <c r="PDM177" s="132"/>
      <c r="PDN177" s="132"/>
      <c r="PDO177" s="132"/>
      <c r="PDP177" s="132"/>
      <c r="PDQ177" s="132"/>
      <c r="PDR177" s="132"/>
      <c r="PDS177" s="132"/>
      <c r="PDT177" s="132"/>
      <c r="PDU177" s="132"/>
      <c r="PDV177" s="132"/>
      <c r="PDW177" s="132"/>
      <c r="PDX177" s="132"/>
      <c r="PDY177" s="132"/>
      <c r="PDZ177" s="132"/>
      <c r="PEA177" s="132"/>
      <c r="PEB177" s="132"/>
      <c r="PEC177" s="132"/>
      <c r="PED177" s="132"/>
      <c r="PEE177" s="132"/>
      <c r="PEF177" s="132"/>
      <c r="PEG177" s="132"/>
      <c r="PEH177" s="132"/>
      <c r="PEI177" s="132"/>
      <c r="PEJ177" s="132"/>
      <c r="PEK177" s="132"/>
      <c r="PEL177" s="132"/>
      <c r="PEM177" s="132"/>
      <c r="PEN177" s="132"/>
      <c r="PEO177" s="132"/>
      <c r="PEP177" s="132"/>
      <c r="PEQ177" s="132"/>
      <c r="PER177" s="132"/>
      <c r="PES177" s="132"/>
      <c r="PET177" s="132"/>
      <c r="PEU177" s="132"/>
      <c r="PEV177" s="132"/>
      <c r="PEW177" s="132"/>
      <c r="PEX177" s="132"/>
      <c r="PEY177" s="132"/>
      <c r="PEZ177" s="132"/>
      <c r="PFA177" s="132"/>
      <c r="PFB177" s="132"/>
      <c r="PFC177" s="132"/>
      <c r="PFD177" s="132"/>
      <c r="PFE177" s="132"/>
      <c r="PFF177" s="132"/>
      <c r="PFG177" s="132"/>
      <c r="PFH177" s="132"/>
      <c r="PFI177" s="132"/>
      <c r="PFJ177" s="132"/>
      <c r="PFK177" s="132"/>
      <c r="PFL177" s="132"/>
      <c r="PFM177" s="132"/>
      <c r="PFN177" s="132"/>
      <c r="PFO177" s="132"/>
      <c r="PFP177" s="132"/>
      <c r="PFQ177" s="132"/>
      <c r="PFR177" s="132"/>
      <c r="PFS177" s="132"/>
      <c r="PFT177" s="132"/>
      <c r="PFU177" s="132"/>
      <c r="PFV177" s="132"/>
      <c r="PFW177" s="132"/>
      <c r="PFX177" s="132"/>
      <c r="PFY177" s="132"/>
      <c r="PFZ177" s="132"/>
      <c r="PGA177" s="132"/>
      <c r="PGB177" s="132"/>
      <c r="PGC177" s="132"/>
      <c r="PGD177" s="132"/>
      <c r="PGE177" s="132"/>
      <c r="PGF177" s="132"/>
      <c r="PGG177" s="132"/>
      <c r="PGH177" s="132"/>
      <c r="PGI177" s="132"/>
      <c r="PGJ177" s="132"/>
      <c r="PGK177" s="132"/>
      <c r="PGL177" s="132"/>
      <c r="PGM177" s="132"/>
      <c r="PGN177" s="132"/>
      <c r="PGO177" s="132"/>
      <c r="PGP177" s="132"/>
      <c r="PGQ177" s="132"/>
      <c r="PGR177" s="132"/>
      <c r="PGS177" s="132"/>
      <c r="PGT177" s="132"/>
      <c r="PGU177" s="132"/>
      <c r="PGV177" s="132"/>
      <c r="PGW177" s="132"/>
      <c r="PGX177" s="132"/>
      <c r="PGY177" s="132"/>
      <c r="PGZ177" s="132"/>
      <c r="PHA177" s="132"/>
      <c r="PHB177" s="132"/>
      <c r="PHC177" s="132"/>
      <c r="PHD177" s="132"/>
      <c r="PHE177" s="132"/>
      <c r="PHF177" s="132"/>
      <c r="PHG177" s="132"/>
      <c r="PHH177" s="132"/>
      <c r="PHI177" s="132"/>
      <c r="PHJ177" s="132"/>
      <c r="PHK177" s="132"/>
      <c r="PHL177" s="132"/>
      <c r="PHM177" s="132"/>
      <c r="PHN177" s="132"/>
      <c r="PHO177" s="132"/>
      <c r="PHP177" s="132"/>
      <c r="PHQ177" s="132"/>
      <c r="PHR177" s="132"/>
      <c r="PHS177" s="132"/>
      <c r="PHT177" s="132"/>
      <c r="PHU177" s="132"/>
      <c r="PHV177" s="132"/>
      <c r="PHW177" s="132"/>
      <c r="PHX177" s="132"/>
      <c r="PHY177" s="132"/>
      <c r="PHZ177" s="132"/>
      <c r="PIA177" s="132"/>
      <c r="PIB177" s="132"/>
      <c r="PIC177" s="132"/>
      <c r="PID177" s="132"/>
      <c r="PIE177" s="132"/>
      <c r="PIF177" s="132"/>
      <c r="PIG177" s="132"/>
      <c r="PIH177" s="132"/>
      <c r="PII177" s="132"/>
      <c r="PIJ177" s="132"/>
      <c r="PIK177" s="132"/>
      <c r="PIL177" s="132"/>
      <c r="PIM177" s="132"/>
      <c r="PIN177" s="132"/>
      <c r="PIO177" s="132"/>
      <c r="PIP177" s="132"/>
      <c r="PIQ177" s="132"/>
      <c r="PIR177" s="132"/>
      <c r="PIS177" s="132"/>
      <c r="PIT177" s="132"/>
      <c r="PIU177" s="132"/>
      <c r="PIV177" s="132"/>
      <c r="PIW177" s="132"/>
      <c r="PIX177" s="132"/>
      <c r="PIY177" s="132"/>
      <c r="PIZ177" s="132"/>
      <c r="PJA177" s="132"/>
      <c r="PJB177" s="132"/>
      <c r="PJC177" s="132"/>
      <c r="PJD177" s="132"/>
      <c r="PJE177" s="132"/>
      <c r="PJF177" s="132"/>
      <c r="PJG177" s="132"/>
      <c r="PJH177" s="132"/>
      <c r="PJI177" s="132"/>
      <c r="PJJ177" s="132"/>
      <c r="PJK177" s="132"/>
      <c r="PJL177" s="132"/>
      <c r="PJM177" s="132"/>
      <c r="PJN177" s="132"/>
      <c r="PJO177" s="132"/>
      <c r="PJP177" s="132"/>
      <c r="PJQ177" s="132"/>
      <c r="PJR177" s="132"/>
      <c r="PJS177" s="132"/>
      <c r="PJT177" s="132"/>
      <c r="PJU177" s="132"/>
      <c r="PJV177" s="132"/>
      <c r="PJW177" s="132"/>
      <c r="PJX177" s="132"/>
      <c r="PJY177" s="132"/>
      <c r="PJZ177" s="132"/>
      <c r="PKA177" s="132"/>
      <c r="PKB177" s="132"/>
      <c r="PKC177" s="132"/>
      <c r="PKD177" s="132"/>
      <c r="PKE177" s="132"/>
      <c r="PKF177" s="132"/>
      <c r="PKG177" s="132"/>
      <c r="PKH177" s="132"/>
      <c r="PKI177" s="132"/>
      <c r="PKJ177" s="132"/>
      <c r="PKK177" s="132"/>
      <c r="PKL177" s="132"/>
      <c r="PKM177" s="132"/>
      <c r="PKN177" s="132"/>
      <c r="PKO177" s="132"/>
      <c r="PKP177" s="132"/>
      <c r="PKQ177" s="132"/>
      <c r="PKR177" s="132"/>
      <c r="PKS177" s="132"/>
      <c r="PKT177" s="132"/>
      <c r="PKU177" s="132"/>
      <c r="PKV177" s="132"/>
      <c r="PKW177" s="132"/>
      <c r="PKX177" s="132"/>
      <c r="PKY177" s="132"/>
      <c r="PKZ177" s="132"/>
      <c r="PLA177" s="132"/>
      <c r="PLB177" s="132"/>
      <c r="PLC177" s="132"/>
      <c r="PLD177" s="132"/>
      <c r="PLE177" s="132"/>
      <c r="PLF177" s="132"/>
      <c r="PLG177" s="132"/>
      <c r="PLH177" s="132"/>
      <c r="PLI177" s="132"/>
      <c r="PLJ177" s="132"/>
      <c r="PLK177" s="132"/>
      <c r="PLL177" s="132"/>
      <c r="PLM177" s="132"/>
      <c r="PLN177" s="132"/>
      <c r="PLO177" s="132"/>
      <c r="PLP177" s="132"/>
      <c r="PLQ177" s="132"/>
      <c r="PLR177" s="132"/>
      <c r="PLS177" s="132"/>
      <c r="PLT177" s="132"/>
      <c r="PLU177" s="132"/>
      <c r="PLV177" s="132"/>
      <c r="PLW177" s="132"/>
      <c r="PLX177" s="132"/>
      <c r="PLY177" s="132"/>
      <c r="PLZ177" s="132"/>
      <c r="PMA177" s="132"/>
      <c r="PMB177" s="132"/>
      <c r="PMC177" s="132"/>
      <c r="PMD177" s="132"/>
      <c r="PME177" s="132"/>
      <c r="PMF177" s="132"/>
      <c r="PMG177" s="132"/>
      <c r="PMH177" s="132"/>
      <c r="PMI177" s="132"/>
      <c r="PMJ177" s="132"/>
      <c r="PMK177" s="132"/>
      <c r="PML177" s="132"/>
      <c r="PMM177" s="132"/>
      <c r="PMN177" s="132"/>
      <c r="PMO177" s="132"/>
      <c r="PMP177" s="132"/>
      <c r="PMQ177" s="132"/>
      <c r="PMR177" s="132"/>
      <c r="PMS177" s="132"/>
      <c r="PMT177" s="132"/>
      <c r="PMU177" s="132"/>
      <c r="PMV177" s="132"/>
      <c r="PMW177" s="132"/>
      <c r="PMX177" s="132"/>
      <c r="PMY177" s="132"/>
      <c r="PMZ177" s="132"/>
      <c r="PNA177" s="132"/>
      <c r="PNB177" s="132"/>
      <c r="PNC177" s="132"/>
      <c r="PND177" s="132"/>
      <c r="PNE177" s="132"/>
      <c r="PNF177" s="132"/>
      <c r="PNG177" s="132"/>
      <c r="PNH177" s="132"/>
      <c r="PNI177" s="132"/>
      <c r="PNJ177" s="132"/>
      <c r="PNK177" s="132"/>
      <c r="PNL177" s="132"/>
      <c r="PNM177" s="132"/>
      <c r="PNN177" s="132"/>
      <c r="PNO177" s="132"/>
      <c r="PNP177" s="132"/>
      <c r="PNQ177" s="132"/>
      <c r="PNR177" s="132"/>
      <c r="PNS177" s="132"/>
      <c r="PNT177" s="132"/>
      <c r="PNU177" s="132"/>
      <c r="PNV177" s="132"/>
      <c r="PNW177" s="132"/>
      <c r="PNX177" s="132"/>
      <c r="PNY177" s="132"/>
      <c r="PNZ177" s="132"/>
      <c r="POA177" s="132"/>
      <c r="POB177" s="132"/>
      <c r="POC177" s="132"/>
      <c r="POD177" s="132"/>
      <c r="POE177" s="132"/>
      <c r="POF177" s="132"/>
      <c r="POG177" s="132"/>
      <c r="POH177" s="132"/>
      <c r="POI177" s="132"/>
      <c r="POJ177" s="132"/>
      <c r="POK177" s="132"/>
      <c r="POL177" s="132"/>
      <c r="POM177" s="132"/>
      <c r="PON177" s="132"/>
      <c r="POO177" s="132"/>
      <c r="POP177" s="132"/>
      <c r="POQ177" s="132"/>
      <c r="POR177" s="132"/>
      <c r="POS177" s="132"/>
      <c r="POT177" s="132"/>
      <c r="POU177" s="132"/>
      <c r="POV177" s="132"/>
      <c r="POW177" s="132"/>
      <c r="POX177" s="132"/>
      <c r="POY177" s="132"/>
      <c r="POZ177" s="132"/>
      <c r="PPA177" s="132"/>
      <c r="PPB177" s="132"/>
      <c r="PPC177" s="132"/>
      <c r="PPD177" s="132"/>
      <c r="PPE177" s="132"/>
      <c r="PPF177" s="132"/>
      <c r="PPG177" s="132"/>
      <c r="PPH177" s="132"/>
      <c r="PPI177" s="132"/>
      <c r="PPJ177" s="132"/>
      <c r="PPK177" s="132"/>
      <c r="PPL177" s="132"/>
      <c r="PPM177" s="132"/>
      <c r="PPN177" s="132"/>
      <c r="PPO177" s="132"/>
      <c r="PPP177" s="132"/>
      <c r="PPQ177" s="132"/>
      <c r="PPR177" s="132"/>
      <c r="PPS177" s="132"/>
      <c r="PPT177" s="132"/>
      <c r="PPU177" s="132"/>
      <c r="PPV177" s="132"/>
      <c r="PPW177" s="132"/>
      <c r="PPX177" s="132"/>
      <c r="PPY177" s="132"/>
      <c r="PPZ177" s="132"/>
      <c r="PQA177" s="132"/>
      <c r="PQB177" s="132"/>
      <c r="PQC177" s="132"/>
      <c r="PQD177" s="132"/>
      <c r="PQE177" s="132"/>
      <c r="PQF177" s="132"/>
      <c r="PQG177" s="132"/>
      <c r="PQH177" s="132"/>
      <c r="PQI177" s="132"/>
      <c r="PQJ177" s="132"/>
      <c r="PQK177" s="132"/>
      <c r="PQL177" s="132"/>
      <c r="PQM177" s="132"/>
      <c r="PQN177" s="132"/>
      <c r="PQO177" s="132"/>
      <c r="PQP177" s="132"/>
      <c r="PQQ177" s="132"/>
      <c r="PQR177" s="132"/>
      <c r="PQS177" s="132"/>
      <c r="PQT177" s="132"/>
      <c r="PQU177" s="132"/>
      <c r="PQV177" s="132"/>
      <c r="PQW177" s="132"/>
      <c r="PQX177" s="132"/>
      <c r="PQY177" s="132"/>
      <c r="PQZ177" s="132"/>
      <c r="PRA177" s="132"/>
      <c r="PRB177" s="132"/>
      <c r="PRC177" s="132"/>
      <c r="PRD177" s="132"/>
      <c r="PRE177" s="132"/>
      <c r="PRF177" s="132"/>
      <c r="PRG177" s="132"/>
      <c r="PRH177" s="132"/>
      <c r="PRI177" s="132"/>
      <c r="PRJ177" s="132"/>
      <c r="PRK177" s="132"/>
      <c r="PRL177" s="132"/>
      <c r="PRM177" s="132"/>
      <c r="PRN177" s="132"/>
      <c r="PRO177" s="132"/>
      <c r="PRP177" s="132"/>
      <c r="PRQ177" s="132"/>
      <c r="PRR177" s="132"/>
      <c r="PRS177" s="132"/>
      <c r="PRT177" s="132"/>
      <c r="PRU177" s="132"/>
      <c r="PRV177" s="132"/>
      <c r="PRW177" s="132"/>
      <c r="PRX177" s="132"/>
      <c r="PRY177" s="132"/>
      <c r="PRZ177" s="132"/>
      <c r="PSA177" s="132"/>
      <c r="PSB177" s="132"/>
      <c r="PSC177" s="132"/>
      <c r="PSD177" s="132"/>
      <c r="PSE177" s="132"/>
      <c r="PSF177" s="132"/>
      <c r="PSG177" s="132"/>
      <c r="PSH177" s="132"/>
      <c r="PSI177" s="132"/>
      <c r="PSJ177" s="132"/>
      <c r="PSK177" s="132"/>
      <c r="PSL177" s="132"/>
      <c r="PSM177" s="132"/>
      <c r="PSN177" s="132"/>
      <c r="PSO177" s="132"/>
      <c r="PSP177" s="132"/>
      <c r="PSQ177" s="132"/>
      <c r="PSR177" s="132"/>
      <c r="PSS177" s="132"/>
      <c r="PST177" s="132"/>
      <c r="PSU177" s="132"/>
      <c r="PSV177" s="132"/>
      <c r="PSW177" s="132"/>
      <c r="PSX177" s="132"/>
      <c r="PSY177" s="132"/>
      <c r="PSZ177" s="132"/>
      <c r="PTA177" s="132"/>
      <c r="PTB177" s="132"/>
      <c r="PTC177" s="132"/>
      <c r="PTD177" s="132"/>
      <c r="PTE177" s="132"/>
      <c r="PTF177" s="132"/>
      <c r="PTG177" s="132"/>
      <c r="PTH177" s="132"/>
      <c r="PTI177" s="132"/>
      <c r="PTJ177" s="132"/>
      <c r="PTK177" s="132"/>
      <c r="PTL177" s="132"/>
      <c r="PTM177" s="132"/>
      <c r="PTN177" s="132"/>
      <c r="PTO177" s="132"/>
      <c r="PTP177" s="132"/>
      <c r="PTQ177" s="132"/>
      <c r="PTR177" s="132"/>
      <c r="PTS177" s="132"/>
      <c r="PTT177" s="132"/>
      <c r="PTU177" s="132"/>
      <c r="PTV177" s="132"/>
      <c r="PTW177" s="132"/>
      <c r="PTX177" s="132"/>
      <c r="PTY177" s="132"/>
      <c r="PTZ177" s="132"/>
      <c r="PUA177" s="132"/>
      <c r="PUB177" s="132"/>
      <c r="PUC177" s="132"/>
      <c r="PUD177" s="132"/>
      <c r="PUE177" s="132"/>
      <c r="PUF177" s="132"/>
      <c r="PUG177" s="132"/>
      <c r="PUH177" s="132"/>
      <c r="PUI177" s="132"/>
      <c r="PUJ177" s="132"/>
      <c r="PUK177" s="132"/>
      <c r="PUL177" s="132"/>
      <c r="PUM177" s="132"/>
      <c r="PUN177" s="132"/>
      <c r="PUO177" s="132"/>
      <c r="PUP177" s="132"/>
      <c r="PUQ177" s="132"/>
      <c r="PUR177" s="132"/>
      <c r="PUS177" s="132"/>
      <c r="PUT177" s="132"/>
      <c r="PUU177" s="132"/>
      <c r="PUV177" s="132"/>
      <c r="PUW177" s="132"/>
      <c r="PUX177" s="132"/>
      <c r="PUY177" s="132"/>
      <c r="PUZ177" s="132"/>
      <c r="PVA177" s="132"/>
      <c r="PVB177" s="132"/>
      <c r="PVC177" s="132"/>
      <c r="PVD177" s="132"/>
      <c r="PVE177" s="132"/>
      <c r="PVF177" s="132"/>
      <c r="PVG177" s="132"/>
      <c r="PVH177" s="132"/>
      <c r="PVI177" s="132"/>
      <c r="PVJ177" s="132"/>
      <c r="PVK177" s="132"/>
      <c r="PVL177" s="132"/>
      <c r="PVM177" s="132"/>
      <c r="PVN177" s="132"/>
      <c r="PVO177" s="132"/>
      <c r="PVP177" s="132"/>
      <c r="PVQ177" s="132"/>
      <c r="PVR177" s="132"/>
      <c r="PVS177" s="132"/>
      <c r="PVT177" s="132"/>
      <c r="PVU177" s="132"/>
      <c r="PVV177" s="132"/>
      <c r="PVW177" s="132"/>
      <c r="PVX177" s="132"/>
      <c r="PVY177" s="132"/>
      <c r="PVZ177" s="132"/>
      <c r="PWA177" s="132"/>
      <c r="PWB177" s="132"/>
      <c r="PWC177" s="132"/>
      <c r="PWD177" s="132"/>
      <c r="PWE177" s="132"/>
      <c r="PWF177" s="132"/>
      <c r="PWG177" s="132"/>
      <c r="PWH177" s="132"/>
      <c r="PWI177" s="132"/>
      <c r="PWJ177" s="132"/>
      <c r="PWK177" s="132"/>
      <c r="PWL177" s="132"/>
      <c r="PWM177" s="132"/>
      <c r="PWN177" s="132"/>
      <c r="PWO177" s="132"/>
      <c r="PWP177" s="132"/>
      <c r="PWQ177" s="132"/>
      <c r="PWR177" s="132"/>
      <c r="PWS177" s="132"/>
      <c r="PWT177" s="132"/>
      <c r="PWU177" s="132"/>
      <c r="PWV177" s="132"/>
      <c r="PWW177" s="132"/>
      <c r="PWX177" s="132"/>
      <c r="PWY177" s="132"/>
      <c r="PWZ177" s="132"/>
      <c r="PXA177" s="132"/>
      <c r="PXB177" s="132"/>
      <c r="PXC177" s="132"/>
      <c r="PXD177" s="132"/>
      <c r="PXE177" s="132"/>
      <c r="PXF177" s="132"/>
      <c r="PXG177" s="132"/>
      <c r="PXH177" s="132"/>
      <c r="PXI177" s="132"/>
      <c r="PXJ177" s="132"/>
      <c r="PXK177" s="132"/>
      <c r="PXL177" s="132"/>
      <c r="PXM177" s="132"/>
      <c r="PXN177" s="132"/>
      <c r="PXO177" s="132"/>
      <c r="PXP177" s="132"/>
      <c r="PXQ177" s="132"/>
      <c r="PXR177" s="132"/>
      <c r="PXS177" s="132"/>
      <c r="PXT177" s="132"/>
      <c r="PXU177" s="132"/>
      <c r="PXV177" s="132"/>
      <c r="PXW177" s="132"/>
      <c r="PXX177" s="132"/>
      <c r="PXY177" s="132"/>
      <c r="PXZ177" s="132"/>
      <c r="PYA177" s="132"/>
      <c r="PYB177" s="132"/>
      <c r="PYC177" s="132"/>
      <c r="PYD177" s="132"/>
      <c r="PYE177" s="132"/>
      <c r="PYF177" s="132"/>
      <c r="PYG177" s="132"/>
      <c r="PYH177" s="132"/>
      <c r="PYI177" s="132"/>
      <c r="PYJ177" s="132"/>
      <c r="PYK177" s="132"/>
      <c r="PYL177" s="132"/>
      <c r="PYM177" s="132"/>
      <c r="PYN177" s="132"/>
      <c r="PYO177" s="132"/>
      <c r="PYP177" s="132"/>
      <c r="PYQ177" s="132"/>
      <c r="PYR177" s="132"/>
      <c r="PYS177" s="132"/>
      <c r="PYT177" s="132"/>
      <c r="PYU177" s="132"/>
      <c r="PYV177" s="132"/>
      <c r="PYW177" s="132"/>
      <c r="PYX177" s="132"/>
      <c r="PYY177" s="132"/>
      <c r="PYZ177" s="132"/>
      <c r="PZA177" s="132"/>
      <c r="PZB177" s="132"/>
      <c r="PZC177" s="132"/>
      <c r="PZD177" s="132"/>
      <c r="PZE177" s="132"/>
      <c r="PZF177" s="132"/>
      <c r="PZG177" s="132"/>
      <c r="PZH177" s="132"/>
      <c r="PZI177" s="132"/>
      <c r="PZJ177" s="132"/>
      <c r="PZK177" s="132"/>
      <c r="PZL177" s="132"/>
      <c r="PZM177" s="132"/>
      <c r="PZN177" s="132"/>
      <c r="PZO177" s="132"/>
      <c r="PZP177" s="132"/>
      <c r="PZQ177" s="132"/>
      <c r="PZR177" s="132"/>
      <c r="PZS177" s="132"/>
      <c r="PZT177" s="132"/>
      <c r="PZU177" s="132"/>
      <c r="PZV177" s="132"/>
      <c r="PZW177" s="132"/>
      <c r="PZX177" s="132"/>
      <c r="PZY177" s="132"/>
      <c r="PZZ177" s="132"/>
      <c r="QAA177" s="132"/>
      <c r="QAB177" s="132"/>
      <c r="QAC177" s="132"/>
      <c r="QAD177" s="132"/>
      <c r="QAE177" s="132"/>
      <c r="QAF177" s="132"/>
      <c r="QAG177" s="132"/>
      <c r="QAH177" s="132"/>
      <c r="QAI177" s="132"/>
      <c r="QAJ177" s="132"/>
      <c r="QAK177" s="132"/>
      <c r="QAL177" s="132"/>
      <c r="QAM177" s="132"/>
      <c r="QAN177" s="132"/>
      <c r="QAO177" s="132"/>
      <c r="QAP177" s="132"/>
      <c r="QAQ177" s="132"/>
      <c r="QAR177" s="132"/>
      <c r="QAS177" s="132"/>
      <c r="QAT177" s="132"/>
      <c r="QAU177" s="132"/>
      <c r="QAV177" s="132"/>
      <c r="QAW177" s="132"/>
      <c r="QAX177" s="132"/>
      <c r="QAY177" s="132"/>
      <c r="QAZ177" s="132"/>
      <c r="QBA177" s="132"/>
      <c r="QBB177" s="132"/>
      <c r="QBC177" s="132"/>
      <c r="QBD177" s="132"/>
      <c r="QBE177" s="132"/>
      <c r="QBF177" s="132"/>
      <c r="QBG177" s="132"/>
      <c r="QBH177" s="132"/>
      <c r="QBI177" s="132"/>
      <c r="QBJ177" s="132"/>
      <c r="QBK177" s="132"/>
      <c r="QBL177" s="132"/>
      <c r="QBM177" s="132"/>
      <c r="QBN177" s="132"/>
      <c r="QBO177" s="132"/>
      <c r="QBP177" s="132"/>
      <c r="QBQ177" s="132"/>
      <c r="QBR177" s="132"/>
      <c r="QBS177" s="132"/>
      <c r="QBT177" s="132"/>
      <c r="QBU177" s="132"/>
      <c r="QBV177" s="132"/>
      <c r="QBW177" s="132"/>
      <c r="QBX177" s="132"/>
      <c r="QBY177" s="132"/>
      <c r="QBZ177" s="132"/>
      <c r="QCA177" s="132"/>
      <c r="QCB177" s="132"/>
      <c r="QCC177" s="132"/>
      <c r="QCD177" s="132"/>
      <c r="QCE177" s="132"/>
      <c r="QCF177" s="132"/>
      <c r="QCG177" s="132"/>
      <c r="QCH177" s="132"/>
      <c r="QCI177" s="132"/>
      <c r="QCJ177" s="132"/>
      <c r="QCK177" s="132"/>
      <c r="QCL177" s="132"/>
      <c r="QCM177" s="132"/>
      <c r="QCN177" s="132"/>
      <c r="QCO177" s="132"/>
      <c r="QCP177" s="132"/>
      <c r="QCQ177" s="132"/>
      <c r="QCR177" s="132"/>
      <c r="QCS177" s="132"/>
      <c r="QCT177" s="132"/>
      <c r="QCU177" s="132"/>
      <c r="QCV177" s="132"/>
      <c r="QCW177" s="132"/>
      <c r="QCX177" s="132"/>
      <c r="QCY177" s="132"/>
      <c r="QCZ177" s="132"/>
      <c r="QDA177" s="132"/>
      <c r="QDB177" s="132"/>
      <c r="QDC177" s="132"/>
      <c r="QDD177" s="132"/>
      <c r="QDE177" s="132"/>
      <c r="QDF177" s="132"/>
      <c r="QDG177" s="132"/>
      <c r="QDH177" s="132"/>
      <c r="QDI177" s="132"/>
      <c r="QDJ177" s="132"/>
      <c r="QDK177" s="132"/>
      <c r="QDL177" s="132"/>
      <c r="QDM177" s="132"/>
      <c r="QDN177" s="132"/>
      <c r="QDO177" s="132"/>
      <c r="QDP177" s="132"/>
      <c r="QDQ177" s="132"/>
      <c r="QDR177" s="132"/>
      <c r="QDS177" s="132"/>
      <c r="QDT177" s="132"/>
      <c r="QDU177" s="132"/>
      <c r="QDV177" s="132"/>
      <c r="QDW177" s="132"/>
      <c r="QDX177" s="132"/>
      <c r="QDY177" s="132"/>
      <c r="QDZ177" s="132"/>
      <c r="QEA177" s="132"/>
      <c r="QEB177" s="132"/>
      <c r="QEC177" s="132"/>
      <c r="QED177" s="132"/>
      <c r="QEE177" s="132"/>
      <c r="QEF177" s="132"/>
      <c r="QEG177" s="132"/>
      <c r="QEH177" s="132"/>
      <c r="QEI177" s="132"/>
      <c r="QEJ177" s="132"/>
      <c r="QEK177" s="132"/>
      <c r="QEL177" s="132"/>
      <c r="QEM177" s="132"/>
      <c r="QEN177" s="132"/>
      <c r="QEO177" s="132"/>
      <c r="QEP177" s="132"/>
      <c r="QEQ177" s="132"/>
      <c r="QER177" s="132"/>
      <c r="QES177" s="132"/>
      <c r="QET177" s="132"/>
      <c r="QEU177" s="132"/>
      <c r="QEV177" s="132"/>
      <c r="QEW177" s="132"/>
      <c r="QEX177" s="132"/>
      <c r="QEY177" s="132"/>
      <c r="QEZ177" s="132"/>
      <c r="QFA177" s="132"/>
      <c r="QFB177" s="132"/>
      <c r="QFC177" s="132"/>
      <c r="QFD177" s="132"/>
      <c r="QFE177" s="132"/>
      <c r="QFF177" s="132"/>
      <c r="QFG177" s="132"/>
      <c r="QFH177" s="132"/>
      <c r="QFI177" s="132"/>
      <c r="QFJ177" s="132"/>
      <c r="QFK177" s="132"/>
      <c r="QFL177" s="132"/>
      <c r="QFM177" s="132"/>
      <c r="QFN177" s="132"/>
      <c r="QFO177" s="132"/>
      <c r="QFP177" s="132"/>
      <c r="QFQ177" s="132"/>
      <c r="QFR177" s="132"/>
      <c r="QFS177" s="132"/>
      <c r="QFT177" s="132"/>
      <c r="QFU177" s="132"/>
      <c r="QFV177" s="132"/>
      <c r="QFW177" s="132"/>
      <c r="QFX177" s="132"/>
      <c r="QFY177" s="132"/>
      <c r="QFZ177" s="132"/>
      <c r="QGA177" s="132"/>
      <c r="QGB177" s="132"/>
      <c r="QGC177" s="132"/>
      <c r="QGD177" s="132"/>
      <c r="QGE177" s="132"/>
      <c r="QGF177" s="132"/>
      <c r="QGG177" s="132"/>
      <c r="QGH177" s="132"/>
      <c r="QGI177" s="132"/>
      <c r="QGJ177" s="132"/>
      <c r="QGK177" s="132"/>
      <c r="QGL177" s="132"/>
      <c r="QGM177" s="132"/>
      <c r="QGN177" s="132"/>
      <c r="QGO177" s="132"/>
      <c r="QGP177" s="132"/>
      <c r="QGQ177" s="132"/>
      <c r="QGR177" s="132"/>
      <c r="QGS177" s="132"/>
      <c r="QGT177" s="132"/>
      <c r="QGU177" s="132"/>
      <c r="QGV177" s="132"/>
      <c r="QGW177" s="132"/>
      <c r="QGX177" s="132"/>
      <c r="QGY177" s="132"/>
      <c r="QGZ177" s="132"/>
      <c r="QHA177" s="132"/>
      <c r="QHB177" s="132"/>
      <c r="QHC177" s="132"/>
      <c r="QHD177" s="132"/>
      <c r="QHE177" s="132"/>
      <c r="QHF177" s="132"/>
      <c r="QHG177" s="132"/>
      <c r="QHH177" s="132"/>
      <c r="QHI177" s="132"/>
      <c r="QHJ177" s="132"/>
      <c r="QHK177" s="132"/>
      <c r="QHL177" s="132"/>
      <c r="QHM177" s="132"/>
      <c r="QHN177" s="132"/>
      <c r="QHO177" s="132"/>
      <c r="QHP177" s="132"/>
      <c r="QHQ177" s="132"/>
      <c r="QHR177" s="132"/>
      <c r="QHS177" s="132"/>
      <c r="QHT177" s="132"/>
      <c r="QHU177" s="132"/>
      <c r="QHV177" s="132"/>
      <c r="QHW177" s="132"/>
      <c r="QHX177" s="132"/>
      <c r="QHY177" s="132"/>
      <c r="QHZ177" s="132"/>
      <c r="QIA177" s="132"/>
      <c r="QIB177" s="132"/>
      <c r="QIC177" s="132"/>
      <c r="QID177" s="132"/>
      <c r="QIE177" s="132"/>
      <c r="QIF177" s="132"/>
      <c r="QIG177" s="132"/>
      <c r="QIH177" s="132"/>
      <c r="QII177" s="132"/>
      <c r="QIJ177" s="132"/>
      <c r="QIK177" s="132"/>
      <c r="QIL177" s="132"/>
      <c r="QIM177" s="132"/>
      <c r="QIN177" s="132"/>
      <c r="QIO177" s="132"/>
      <c r="QIP177" s="132"/>
      <c r="QIQ177" s="132"/>
      <c r="QIR177" s="132"/>
      <c r="QIS177" s="132"/>
      <c r="QIT177" s="132"/>
      <c r="QIU177" s="132"/>
      <c r="QIV177" s="132"/>
      <c r="QIW177" s="132"/>
      <c r="QIX177" s="132"/>
      <c r="QIY177" s="132"/>
      <c r="QIZ177" s="132"/>
      <c r="QJA177" s="132"/>
      <c r="QJB177" s="132"/>
      <c r="QJC177" s="132"/>
      <c r="QJD177" s="132"/>
      <c r="QJE177" s="132"/>
      <c r="QJF177" s="132"/>
      <c r="QJG177" s="132"/>
      <c r="QJH177" s="132"/>
      <c r="QJI177" s="132"/>
      <c r="QJJ177" s="132"/>
      <c r="QJK177" s="132"/>
      <c r="QJL177" s="132"/>
      <c r="QJM177" s="132"/>
      <c r="QJN177" s="132"/>
      <c r="QJO177" s="132"/>
      <c r="QJP177" s="132"/>
      <c r="QJQ177" s="132"/>
      <c r="QJR177" s="132"/>
      <c r="QJS177" s="132"/>
      <c r="QJT177" s="132"/>
      <c r="QJU177" s="132"/>
      <c r="QJV177" s="132"/>
      <c r="QJW177" s="132"/>
      <c r="QJX177" s="132"/>
      <c r="QJY177" s="132"/>
      <c r="QJZ177" s="132"/>
      <c r="QKA177" s="132"/>
      <c r="QKB177" s="132"/>
      <c r="QKC177" s="132"/>
      <c r="QKD177" s="132"/>
      <c r="QKE177" s="132"/>
      <c r="QKF177" s="132"/>
      <c r="QKG177" s="132"/>
      <c r="QKH177" s="132"/>
      <c r="QKI177" s="132"/>
      <c r="QKJ177" s="132"/>
      <c r="QKK177" s="132"/>
      <c r="QKL177" s="132"/>
      <c r="QKM177" s="132"/>
      <c r="QKN177" s="132"/>
      <c r="QKO177" s="132"/>
      <c r="QKP177" s="132"/>
      <c r="QKQ177" s="132"/>
      <c r="QKR177" s="132"/>
      <c r="QKS177" s="132"/>
      <c r="QKT177" s="132"/>
      <c r="QKU177" s="132"/>
      <c r="QKV177" s="132"/>
      <c r="QKW177" s="132"/>
      <c r="QKX177" s="132"/>
      <c r="QKY177" s="132"/>
      <c r="QKZ177" s="132"/>
      <c r="QLA177" s="132"/>
      <c r="QLB177" s="132"/>
      <c r="QLC177" s="132"/>
      <c r="QLD177" s="132"/>
      <c r="QLE177" s="132"/>
      <c r="QLF177" s="132"/>
      <c r="QLG177" s="132"/>
      <c r="QLH177" s="132"/>
      <c r="QLI177" s="132"/>
      <c r="QLJ177" s="132"/>
      <c r="QLK177" s="132"/>
      <c r="QLL177" s="132"/>
      <c r="QLM177" s="132"/>
      <c r="QLN177" s="132"/>
      <c r="QLO177" s="132"/>
      <c r="QLP177" s="132"/>
      <c r="QLQ177" s="132"/>
      <c r="QLR177" s="132"/>
      <c r="QLS177" s="132"/>
      <c r="QLT177" s="132"/>
      <c r="QLU177" s="132"/>
      <c r="QLV177" s="132"/>
      <c r="QLW177" s="132"/>
      <c r="QLX177" s="132"/>
      <c r="QLY177" s="132"/>
      <c r="QLZ177" s="132"/>
      <c r="QMA177" s="132"/>
      <c r="QMB177" s="132"/>
      <c r="QMC177" s="132"/>
      <c r="QMD177" s="132"/>
      <c r="QME177" s="132"/>
      <c r="QMF177" s="132"/>
      <c r="QMG177" s="132"/>
      <c r="QMH177" s="132"/>
      <c r="QMI177" s="132"/>
      <c r="QMJ177" s="132"/>
      <c r="QMK177" s="132"/>
      <c r="QML177" s="132"/>
      <c r="QMM177" s="132"/>
      <c r="QMN177" s="132"/>
      <c r="QMO177" s="132"/>
      <c r="QMP177" s="132"/>
      <c r="QMQ177" s="132"/>
      <c r="QMR177" s="132"/>
      <c r="QMS177" s="132"/>
      <c r="QMT177" s="132"/>
      <c r="QMU177" s="132"/>
      <c r="QMV177" s="132"/>
      <c r="QMW177" s="132"/>
      <c r="QMX177" s="132"/>
      <c r="QMY177" s="132"/>
      <c r="QMZ177" s="132"/>
      <c r="QNA177" s="132"/>
      <c r="QNB177" s="132"/>
      <c r="QNC177" s="132"/>
      <c r="QND177" s="132"/>
      <c r="QNE177" s="132"/>
      <c r="QNF177" s="132"/>
      <c r="QNG177" s="132"/>
      <c r="QNH177" s="132"/>
      <c r="QNI177" s="132"/>
      <c r="QNJ177" s="132"/>
      <c r="QNK177" s="132"/>
      <c r="QNL177" s="132"/>
      <c r="QNM177" s="132"/>
      <c r="QNN177" s="132"/>
      <c r="QNO177" s="132"/>
      <c r="QNP177" s="132"/>
      <c r="QNQ177" s="132"/>
      <c r="QNR177" s="132"/>
      <c r="QNS177" s="132"/>
      <c r="QNT177" s="132"/>
      <c r="QNU177" s="132"/>
      <c r="QNV177" s="132"/>
      <c r="QNW177" s="132"/>
      <c r="QNX177" s="132"/>
      <c r="QNY177" s="132"/>
      <c r="QNZ177" s="132"/>
      <c r="QOA177" s="132"/>
      <c r="QOB177" s="132"/>
      <c r="QOC177" s="132"/>
      <c r="QOD177" s="132"/>
      <c r="QOE177" s="132"/>
      <c r="QOF177" s="132"/>
      <c r="QOG177" s="132"/>
      <c r="QOH177" s="132"/>
      <c r="QOI177" s="132"/>
      <c r="QOJ177" s="132"/>
      <c r="QOK177" s="132"/>
      <c r="QOL177" s="132"/>
      <c r="QOM177" s="132"/>
      <c r="QON177" s="132"/>
      <c r="QOO177" s="132"/>
      <c r="QOP177" s="132"/>
      <c r="QOQ177" s="132"/>
      <c r="QOR177" s="132"/>
      <c r="QOS177" s="132"/>
      <c r="QOT177" s="132"/>
      <c r="QOU177" s="132"/>
      <c r="QOV177" s="132"/>
      <c r="QOW177" s="132"/>
      <c r="QOX177" s="132"/>
      <c r="QOY177" s="132"/>
      <c r="QOZ177" s="132"/>
      <c r="QPA177" s="132"/>
      <c r="QPB177" s="132"/>
      <c r="QPC177" s="132"/>
      <c r="QPD177" s="132"/>
      <c r="QPE177" s="132"/>
      <c r="QPF177" s="132"/>
      <c r="QPG177" s="132"/>
      <c r="QPH177" s="132"/>
      <c r="QPI177" s="132"/>
      <c r="QPJ177" s="132"/>
      <c r="QPK177" s="132"/>
      <c r="QPL177" s="132"/>
      <c r="QPM177" s="132"/>
      <c r="QPN177" s="132"/>
      <c r="QPO177" s="132"/>
      <c r="QPP177" s="132"/>
      <c r="QPQ177" s="132"/>
      <c r="QPR177" s="132"/>
      <c r="QPS177" s="132"/>
      <c r="QPT177" s="132"/>
      <c r="QPU177" s="132"/>
      <c r="QPV177" s="132"/>
      <c r="QPW177" s="132"/>
      <c r="QPX177" s="132"/>
      <c r="QPY177" s="132"/>
      <c r="QPZ177" s="132"/>
      <c r="QQA177" s="132"/>
      <c r="QQB177" s="132"/>
      <c r="QQC177" s="132"/>
      <c r="QQD177" s="132"/>
      <c r="QQE177" s="132"/>
      <c r="QQF177" s="132"/>
      <c r="QQG177" s="132"/>
      <c r="QQH177" s="132"/>
      <c r="QQI177" s="132"/>
      <c r="QQJ177" s="132"/>
      <c r="QQK177" s="132"/>
      <c r="QQL177" s="132"/>
      <c r="QQM177" s="132"/>
      <c r="QQN177" s="132"/>
      <c r="QQO177" s="132"/>
      <c r="QQP177" s="132"/>
      <c r="QQQ177" s="132"/>
      <c r="QQR177" s="132"/>
      <c r="QQS177" s="132"/>
      <c r="QQT177" s="132"/>
      <c r="QQU177" s="132"/>
      <c r="QQV177" s="132"/>
      <c r="QQW177" s="132"/>
      <c r="QQX177" s="132"/>
      <c r="QQY177" s="132"/>
      <c r="QQZ177" s="132"/>
      <c r="QRA177" s="132"/>
      <c r="QRB177" s="132"/>
      <c r="QRC177" s="132"/>
      <c r="QRD177" s="132"/>
      <c r="QRE177" s="132"/>
      <c r="QRF177" s="132"/>
      <c r="QRG177" s="132"/>
      <c r="QRH177" s="132"/>
      <c r="QRI177" s="132"/>
      <c r="QRJ177" s="132"/>
      <c r="QRK177" s="132"/>
      <c r="QRL177" s="132"/>
      <c r="QRM177" s="132"/>
      <c r="QRN177" s="132"/>
      <c r="QRO177" s="132"/>
      <c r="QRP177" s="132"/>
      <c r="QRQ177" s="132"/>
      <c r="QRR177" s="132"/>
      <c r="QRS177" s="132"/>
      <c r="QRT177" s="132"/>
      <c r="QRU177" s="132"/>
      <c r="QRV177" s="132"/>
      <c r="QRW177" s="132"/>
      <c r="QRX177" s="132"/>
      <c r="QRY177" s="132"/>
      <c r="QRZ177" s="132"/>
      <c r="QSA177" s="132"/>
      <c r="QSB177" s="132"/>
      <c r="QSC177" s="132"/>
      <c r="QSD177" s="132"/>
      <c r="QSE177" s="132"/>
      <c r="QSF177" s="132"/>
      <c r="QSG177" s="132"/>
      <c r="QSH177" s="132"/>
      <c r="QSI177" s="132"/>
      <c r="QSJ177" s="132"/>
      <c r="QSK177" s="132"/>
      <c r="QSL177" s="132"/>
      <c r="QSM177" s="132"/>
      <c r="QSN177" s="132"/>
      <c r="QSO177" s="132"/>
      <c r="QSP177" s="132"/>
      <c r="QSQ177" s="132"/>
      <c r="QSR177" s="132"/>
      <c r="QSS177" s="132"/>
      <c r="QST177" s="132"/>
      <c r="QSU177" s="132"/>
      <c r="QSV177" s="132"/>
      <c r="QSW177" s="132"/>
      <c r="QSX177" s="132"/>
      <c r="QSY177" s="132"/>
      <c r="QSZ177" s="132"/>
      <c r="QTA177" s="132"/>
      <c r="QTB177" s="132"/>
      <c r="QTC177" s="132"/>
      <c r="QTD177" s="132"/>
      <c r="QTE177" s="132"/>
      <c r="QTF177" s="132"/>
      <c r="QTG177" s="132"/>
      <c r="QTH177" s="132"/>
      <c r="QTI177" s="132"/>
      <c r="QTJ177" s="132"/>
      <c r="QTK177" s="132"/>
      <c r="QTL177" s="132"/>
      <c r="QTM177" s="132"/>
      <c r="QTN177" s="132"/>
      <c r="QTO177" s="132"/>
      <c r="QTP177" s="132"/>
      <c r="QTQ177" s="132"/>
      <c r="QTR177" s="132"/>
      <c r="QTS177" s="132"/>
      <c r="QTT177" s="132"/>
      <c r="QTU177" s="132"/>
      <c r="QTV177" s="132"/>
      <c r="QTW177" s="132"/>
      <c r="QTX177" s="132"/>
      <c r="QTY177" s="132"/>
      <c r="QTZ177" s="132"/>
      <c r="QUA177" s="132"/>
      <c r="QUB177" s="132"/>
      <c r="QUC177" s="132"/>
      <c r="QUD177" s="132"/>
      <c r="QUE177" s="132"/>
      <c r="QUF177" s="132"/>
      <c r="QUG177" s="132"/>
      <c r="QUH177" s="132"/>
      <c r="QUI177" s="132"/>
      <c r="QUJ177" s="132"/>
      <c r="QUK177" s="132"/>
      <c r="QUL177" s="132"/>
      <c r="QUM177" s="132"/>
      <c r="QUN177" s="132"/>
      <c r="QUO177" s="132"/>
      <c r="QUP177" s="132"/>
      <c r="QUQ177" s="132"/>
      <c r="QUR177" s="132"/>
      <c r="QUS177" s="132"/>
      <c r="QUT177" s="132"/>
      <c r="QUU177" s="132"/>
      <c r="QUV177" s="132"/>
      <c r="QUW177" s="132"/>
      <c r="QUX177" s="132"/>
      <c r="QUY177" s="132"/>
      <c r="QUZ177" s="132"/>
      <c r="QVA177" s="132"/>
      <c r="QVB177" s="132"/>
      <c r="QVC177" s="132"/>
      <c r="QVD177" s="132"/>
      <c r="QVE177" s="132"/>
      <c r="QVF177" s="132"/>
      <c r="QVG177" s="132"/>
      <c r="QVH177" s="132"/>
      <c r="QVI177" s="132"/>
      <c r="QVJ177" s="132"/>
      <c r="QVK177" s="132"/>
      <c r="QVL177" s="132"/>
      <c r="QVM177" s="132"/>
      <c r="QVN177" s="132"/>
      <c r="QVO177" s="132"/>
      <c r="QVP177" s="132"/>
      <c r="QVQ177" s="132"/>
      <c r="QVR177" s="132"/>
      <c r="QVS177" s="132"/>
      <c r="QVT177" s="132"/>
      <c r="QVU177" s="132"/>
      <c r="QVV177" s="132"/>
      <c r="QVW177" s="132"/>
      <c r="QVX177" s="132"/>
      <c r="QVY177" s="132"/>
      <c r="QVZ177" s="132"/>
      <c r="QWA177" s="132"/>
      <c r="QWB177" s="132"/>
      <c r="QWC177" s="132"/>
      <c r="QWD177" s="132"/>
      <c r="QWE177" s="132"/>
      <c r="QWF177" s="132"/>
      <c r="QWG177" s="132"/>
      <c r="QWH177" s="132"/>
      <c r="QWI177" s="132"/>
      <c r="QWJ177" s="132"/>
      <c r="QWK177" s="132"/>
      <c r="QWL177" s="132"/>
      <c r="QWM177" s="132"/>
      <c r="QWN177" s="132"/>
      <c r="QWO177" s="132"/>
      <c r="QWP177" s="132"/>
      <c r="QWQ177" s="132"/>
      <c r="QWR177" s="132"/>
      <c r="QWS177" s="132"/>
      <c r="QWT177" s="132"/>
      <c r="QWU177" s="132"/>
      <c r="QWV177" s="132"/>
      <c r="QWW177" s="132"/>
      <c r="QWX177" s="132"/>
      <c r="QWY177" s="132"/>
      <c r="QWZ177" s="132"/>
      <c r="QXA177" s="132"/>
      <c r="QXB177" s="132"/>
      <c r="QXC177" s="132"/>
      <c r="QXD177" s="132"/>
      <c r="QXE177" s="132"/>
      <c r="QXF177" s="132"/>
      <c r="QXG177" s="132"/>
      <c r="QXH177" s="132"/>
      <c r="QXI177" s="132"/>
      <c r="QXJ177" s="132"/>
      <c r="QXK177" s="132"/>
      <c r="QXL177" s="132"/>
      <c r="QXM177" s="132"/>
      <c r="QXN177" s="132"/>
      <c r="QXO177" s="132"/>
      <c r="QXP177" s="132"/>
      <c r="QXQ177" s="132"/>
      <c r="QXR177" s="132"/>
      <c r="QXS177" s="132"/>
      <c r="QXT177" s="132"/>
      <c r="QXU177" s="132"/>
      <c r="QXV177" s="132"/>
      <c r="QXW177" s="132"/>
      <c r="QXX177" s="132"/>
      <c r="QXY177" s="132"/>
      <c r="QXZ177" s="132"/>
      <c r="QYA177" s="132"/>
      <c r="QYB177" s="132"/>
      <c r="QYC177" s="132"/>
      <c r="QYD177" s="132"/>
      <c r="QYE177" s="132"/>
      <c r="QYF177" s="132"/>
      <c r="QYG177" s="132"/>
      <c r="QYH177" s="132"/>
      <c r="QYI177" s="132"/>
      <c r="QYJ177" s="132"/>
      <c r="QYK177" s="132"/>
      <c r="QYL177" s="132"/>
      <c r="QYM177" s="132"/>
      <c r="QYN177" s="132"/>
      <c r="QYO177" s="132"/>
      <c r="QYP177" s="132"/>
      <c r="QYQ177" s="132"/>
      <c r="QYR177" s="132"/>
      <c r="QYS177" s="132"/>
      <c r="QYT177" s="132"/>
      <c r="QYU177" s="132"/>
      <c r="QYV177" s="132"/>
      <c r="QYW177" s="132"/>
      <c r="QYX177" s="132"/>
      <c r="QYY177" s="132"/>
      <c r="QYZ177" s="132"/>
      <c r="QZA177" s="132"/>
      <c r="QZB177" s="132"/>
      <c r="QZC177" s="132"/>
      <c r="QZD177" s="132"/>
      <c r="QZE177" s="132"/>
      <c r="QZF177" s="132"/>
      <c r="QZG177" s="132"/>
      <c r="QZH177" s="132"/>
      <c r="QZI177" s="132"/>
      <c r="QZJ177" s="132"/>
      <c r="QZK177" s="132"/>
      <c r="QZL177" s="132"/>
      <c r="QZM177" s="132"/>
      <c r="QZN177" s="132"/>
      <c r="QZO177" s="132"/>
      <c r="QZP177" s="132"/>
      <c r="QZQ177" s="132"/>
      <c r="QZR177" s="132"/>
      <c r="QZS177" s="132"/>
      <c r="QZT177" s="132"/>
      <c r="QZU177" s="132"/>
      <c r="QZV177" s="132"/>
      <c r="QZW177" s="132"/>
      <c r="QZX177" s="132"/>
      <c r="QZY177" s="132"/>
      <c r="QZZ177" s="132"/>
      <c r="RAA177" s="132"/>
      <c r="RAB177" s="132"/>
      <c r="RAC177" s="132"/>
      <c r="RAD177" s="132"/>
      <c r="RAE177" s="132"/>
      <c r="RAF177" s="132"/>
      <c r="RAG177" s="132"/>
      <c r="RAH177" s="132"/>
      <c r="RAI177" s="132"/>
      <c r="RAJ177" s="132"/>
      <c r="RAK177" s="132"/>
      <c r="RAL177" s="132"/>
      <c r="RAM177" s="132"/>
      <c r="RAN177" s="132"/>
      <c r="RAO177" s="132"/>
      <c r="RAP177" s="132"/>
      <c r="RAQ177" s="132"/>
      <c r="RAR177" s="132"/>
      <c r="RAS177" s="132"/>
      <c r="RAT177" s="132"/>
      <c r="RAU177" s="132"/>
      <c r="RAV177" s="132"/>
      <c r="RAW177" s="132"/>
      <c r="RAX177" s="132"/>
      <c r="RAY177" s="132"/>
      <c r="RAZ177" s="132"/>
      <c r="RBA177" s="132"/>
      <c r="RBB177" s="132"/>
      <c r="RBC177" s="132"/>
      <c r="RBD177" s="132"/>
      <c r="RBE177" s="132"/>
      <c r="RBF177" s="132"/>
      <c r="RBG177" s="132"/>
      <c r="RBH177" s="132"/>
      <c r="RBI177" s="132"/>
      <c r="RBJ177" s="132"/>
      <c r="RBK177" s="132"/>
      <c r="RBL177" s="132"/>
      <c r="RBM177" s="132"/>
      <c r="RBN177" s="132"/>
      <c r="RBO177" s="132"/>
      <c r="RBP177" s="132"/>
      <c r="RBQ177" s="132"/>
      <c r="RBR177" s="132"/>
      <c r="RBS177" s="132"/>
      <c r="RBT177" s="132"/>
      <c r="RBU177" s="132"/>
      <c r="RBV177" s="132"/>
      <c r="RBW177" s="132"/>
      <c r="RBX177" s="132"/>
      <c r="RBY177" s="132"/>
      <c r="RBZ177" s="132"/>
      <c r="RCA177" s="132"/>
      <c r="RCB177" s="132"/>
      <c r="RCC177" s="132"/>
      <c r="RCD177" s="132"/>
      <c r="RCE177" s="132"/>
      <c r="RCF177" s="132"/>
      <c r="RCG177" s="132"/>
      <c r="RCH177" s="132"/>
      <c r="RCI177" s="132"/>
      <c r="RCJ177" s="132"/>
      <c r="RCK177" s="132"/>
      <c r="RCL177" s="132"/>
      <c r="RCM177" s="132"/>
      <c r="RCN177" s="132"/>
      <c r="RCO177" s="132"/>
      <c r="RCP177" s="132"/>
      <c r="RCQ177" s="132"/>
      <c r="RCR177" s="132"/>
      <c r="RCS177" s="132"/>
      <c r="RCT177" s="132"/>
      <c r="RCU177" s="132"/>
      <c r="RCV177" s="132"/>
      <c r="RCW177" s="132"/>
      <c r="RCX177" s="132"/>
      <c r="RCY177" s="132"/>
      <c r="RCZ177" s="132"/>
      <c r="RDA177" s="132"/>
      <c r="RDB177" s="132"/>
      <c r="RDC177" s="132"/>
      <c r="RDD177" s="132"/>
      <c r="RDE177" s="132"/>
      <c r="RDF177" s="132"/>
      <c r="RDG177" s="132"/>
      <c r="RDH177" s="132"/>
      <c r="RDI177" s="132"/>
      <c r="RDJ177" s="132"/>
      <c r="RDK177" s="132"/>
      <c r="RDL177" s="132"/>
      <c r="RDM177" s="132"/>
      <c r="RDN177" s="132"/>
      <c r="RDO177" s="132"/>
      <c r="RDP177" s="132"/>
      <c r="RDQ177" s="132"/>
      <c r="RDR177" s="132"/>
      <c r="RDS177" s="132"/>
      <c r="RDT177" s="132"/>
      <c r="RDU177" s="132"/>
      <c r="RDV177" s="132"/>
      <c r="RDW177" s="132"/>
      <c r="RDX177" s="132"/>
      <c r="RDY177" s="132"/>
      <c r="RDZ177" s="132"/>
      <c r="REA177" s="132"/>
      <c r="REB177" s="132"/>
      <c r="REC177" s="132"/>
      <c r="RED177" s="132"/>
      <c r="REE177" s="132"/>
      <c r="REF177" s="132"/>
      <c r="REG177" s="132"/>
      <c r="REH177" s="132"/>
      <c r="REI177" s="132"/>
      <c r="REJ177" s="132"/>
      <c r="REK177" s="132"/>
      <c r="REL177" s="132"/>
      <c r="REM177" s="132"/>
      <c r="REN177" s="132"/>
      <c r="REO177" s="132"/>
      <c r="REP177" s="132"/>
      <c r="REQ177" s="132"/>
      <c r="RER177" s="132"/>
      <c r="RES177" s="132"/>
      <c r="RET177" s="132"/>
      <c r="REU177" s="132"/>
      <c r="REV177" s="132"/>
      <c r="REW177" s="132"/>
      <c r="REX177" s="132"/>
      <c r="REY177" s="132"/>
      <c r="REZ177" s="132"/>
      <c r="RFA177" s="132"/>
      <c r="RFB177" s="132"/>
      <c r="RFC177" s="132"/>
      <c r="RFD177" s="132"/>
      <c r="RFE177" s="132"/>
      <c r="RFF177" s="132"/>
      <c r="RFG177" s="132"/>
      <c r="RFH177" s="132"/>
      <c r="RFI177" s="132"/>
      <c r="RFJ177" s="132"/>
      <c r="RFK177" s="132"/>
      <c r="RFL177" s="132"/>
      <c r="RFM177" s="132"/>
      <c r="RFN177" s="132"/>
      <c r="RFO177" s="132"/>
      <c r="RFP177" s="132"/>
      <c r="RFQ177" s="132"/>
      <c r="RFR177" s="132"/>
      <c r="RFS177" s="132"/>
      <c r="RFT177" s="132"/>
      <c r="RFU177" s="132"/>
      <c r="RFV177" s="132"/>
      <c r="RFW177" s="132"/>
      <c r="RFX177" s="132"/>
      <c r="RFY177" s="132"/>
      <c r="RFZ177" s="132"/>
      <c r="RGA177" s="132"/>
      <c r="RGB177" s="132"/>
      <c r="RGC177" s="132"/>
      <c r="RGD177" s="132"/>
      <c r="RGE177" s="132"/>
      <c r="RGF177" s="132"/>
      <c r="RGG177" s="132"/>
      <c r="RGH177" s="132"/>
      <c r="RGI177" s="132"/>
      <c r="RGJ177" s="132"/>
      <c r="RGK177" s="132"/>
      <c r="RGL177" s="132"/>
      <c r="RGM177" s="132"/>
      <c r="RGN177" s="132"/>
      <c r="RGO177" s="132"/>
      <c r="RGP177" s="132"/>
      <c r="RGQ177" s="132"/>
      <c r="RGR177" s="132"/>
      <c r="RGS177" s="132"/>
      <c r="RGT177" s="132"/>
      <c r="RGU177" s="132"/>
      <c r="RGV177" s="132"/>
      <c r="RGW177" s="132"/>
      <c r="RGX177" s="132"/>
      <c r="RGY177" s="132"/>
      <c r="RGZ177" s="132"/>
      <c r="RHA177" s="132"/>
      <c r="RHB177" s="132"/>
      <c r="RHC177" s="132"/>
      <c r="RHD177" s="132"/>
      <c r="RHE177" s="132"/>
      <c r="RHF177" s="132"/>
      <c r="RHG177" s="132"/>
      <c r="RHH177" s="132"/>
      <c r="RHI177" s="132"/>
      <c r="RHJ177" s="132"/>
      <c r="RHK177" s="132"/>
      <c r="RHL177" s="132"/>
      <c r="RHM177" s="132"/>
      <c r="RHN177" s="132"/>
      <c r="RHO177" s="132"/>
      <c r="RHP177" s="132"/>
      <c r="RHQ177" s="132"/>
      <c r="RHR177" s="132"/>
      <c r="RHS177" s="132"/>
      <c r="RHT177" s="132"/>
      <c r="RHU177" s="132"/>
      <c r="RHV177" s="132"/>
      <c r="RHW177" s="132"/>
      <c r="RHX177" s="132"/>
      <c r="RHY177" s="132"/>
      <c r="RHZ177" s="132"/>
      <c r="RIA177" s="132"/>
      <c r="RIB177" s="132"/>
      <c r="RIC177" s="132"/>
      <c r="RID177" s="132"/>
      <c r="RIE177" s="132"/>
      <c r="RIF177" s="132"/>
      <c r="RIG177" s="132"/>
      <c r="RIH177" s="132"/>
      <c r="RII177" s="132"/>
      <c r="RIJ177" s="132"/>
      <c r="RIK177" s="132"/>
      <c r="RIL177" s="132"/>
      <c r="RIM177" s="132"/>
      <c r="RIN177" s="132"/>
      <c r="RIO177" s="132"/>
      <c r="RIP177" s="132"/>
      <c r="RIQ177" s="132"/>
      <c r="RIR177" s="132"/>
      <c r="RIS177" s="132"/>
      <c r="RIT177" s="132"/>
      <c r="RIU177" s="132"/>
      <c r="RIV177" s="132"/>
      <c r="RIW177" s="132"/>
      <c r="RIX177" s="132"/>
      <c r="RIY177" s="132"/>
      <c r="RIZ177" s="132"/>
      <c r="RJA177" s="132"/>
      <c r="RJB177" s="132"/>
      <c r="RJC177" s="132"/>
      <c r="RJD177" s="132"/>
      <c r="RJE177" s="132"/>
      <c r="RJF177" s="132"/>
      <c r="RJG177" s="132"/>
      <c r="RJH177" s="132"/>
      <c r="RJI177" s="132"/>
      <c r="RJJ177" s="132"/>
      <c r="RJK177" s="132"/>
      <c r="RJL177" s="132"/>
      <c r="RJM177" s="132"/>
      <c r="RJN177" s="132"/>
      <c r="RJO177" s="132"/>
      <c r="RJP177" s="132"/>
      <c r="RJQ177" s="132"/>
      <c r="RJR177" s="132"/>
      <c r="RJS177" s="132"/>
      <c r="RJT177" s="132"/>
      <c r="RJU177" s="132"/>
      <c r="RJV177" s="132"/>
      <c r="RJW177" s="132"/>
      <c r="RJX177" s="132"/>
      <c r="RJY177" s="132"/>
      <c r="RJZ177" s="132"/>
      <c r="RKA177" s="132"/>
      <c r="RKB177" s="132"/>
      <c r="RKC177" s="132"/>
      <c r="RKD177" s="132"/>
      <c r="RKE177" s="132"/>
      <c r="RKF177" s="132"/>
      <c r="RKG177" s="132"/>
      <c r="RKH177" s="132"/>
      <c r="RKI177" s="132"/>
      <c r="RKJ177" s="132"/>
      <c r="RKK177" s="132"/>
      <c r="RKL177" s="132"/>
      <c r="RKM177" s="132"/>
      <c r="RKN177" s="132"/>
      <c r="RKO177" s="132"/>
      <c r="RKP177" s="132"/>
      <c r="RKQ177" s="132"/>
      <c r="RKR177" s="132"/>
      <c r="RKS177" s="132"/>
      <c r="RKT177" s="132"/>
      <c r="RKU177" s="132"/>
      <c r="RKV177" s="132"/>
      <c r="RKW177" s="132"/>
      <c r="RKX177" s="132"/>
      <c r="RKY177" s="132"/>
      <c r="RKZ177" s="132"/>
      <c r="RLA177" s="132"/>
      <c r="RLB177" s="132"/>
      <c r="RLC177" s="132"/>
      <c r="RLD177" s="132"/>
      <c r="RLE177" s="132"/>
      <c r="RLF177" s="132"/>
      <c r="RLG177" s="132"/>
      <c r="RLH177" s="132"/>
      <c r="RLI177" s="132"/>
      <c r="RLJ177" s="132"/>
      <c r="RLK177" s="132"/>
      <c r="RLL177" s="132"/>
      <c r="RLM177" s="132"/>
      <c r="RLN177" s="132"/>
      <c r="RLO177" s="132"/>
      <c r="RLP177" s="132"/>
      <c r="RLQ177" s="132"/>
      <c r="RLR177" s="132"/>
      <c r="RLS177" s="132"/>
      <c r="RLT177" s="132"/>
      <c r="RLU177" s="132"/>
      <c r="RLV177" s="132"/>
      <c r="RLW177" s="132"/>
      <c r="RLX177" s="132"/>
      <c r="RLY177" s="132"/>
      <c r="RLZ177" s="132"/>
      <c r="RMA177" s="132"/>
      <c r="RMB177" s="132"/>
      <c r="RMC177" s="132"/>
      <c r="RMD177" s="132"/>
      <c r="RME177" s="132"/>
      <c r="RMF177" s="132"/>
      <c r="RMG177" s="132"/>
      <c r="RMH177" s="132"/>
      <c r="RMI177" s="132"/>
      <c r="RMJ177" s="132"/>
      <c r="RMK177" s="132"/>
      <c r="RML177" s="132"/>
      <c r="RMM177" s="132"/>
      <c r="RMN177" s="132"/>
      <c r="RMO177" s="132"/>
      <c r="RMP177" s="132"/>
      <c r="RMQ177" s="132"/>
      <c r="RMR177" s="132"/>
      <c r="RMS177" s="132"/>
      <c r="RMT177" s="132"/>
      <c r="RMU177" s="132"/>
      <c r="RMV177" s="132"/>
      <c r="RMW177" s="132"/>
      <c r="RMX177" s="132"/>
      <c r="RMY177" s="132"/>
      <c r="RMZ177" s="132"/>
      <c r="RNA177" s="132"/>
      <c r="RNB177" s="132"/>
      <c r="RNC177" s="132"/>
      <c r="RND177" s="132"/>
      <c r="RNE177" s="132"/>
      <c r="RNF177" s="132"/>
      <c r="RNG177" s="132"/>
      <c r="RNH177" s="132"/>
      <c r="RNI177" s="132"/>
      <c r="RNJ177" s="132"/>
      <c r="RNK177" s="132"/>
      <c r="RNL177" s="132"/>
      <c r="RNM177" s="132"/>
      <c r="RNN177" s="132"/>
      <c r="RNO177" s="132"/>
      <c r="RNP177" s="132"/>
      <c r="RNQ177" s="132"/>
      <c r="RNR177" s="132"/>
      <c r="RNS177" s="132"/>
      <c r="RNT177" s="132"/>
      <c r="RNU177" s="132"/>
      <c r="RNV177" s="132"/>
      <c r="RNW177" s="132"/>
      <c r="RNX177" s="132"/>
      <c r="RNY177" s="132"/>
      <c r="RNZ177" s="132"/>
      <c r="ROA177" s="132"/>
      <c r="ROB177" s="132"/>
      <c r="ROC177" s="132"/>
      <c r="ROD177" s="132"/>
      <c r="ROE177" s="132"/>
      <c r="ROF177" s="132"/>
      <c r="ROG177" s="132"/>
      <c r="ROH177" s="132"/>
      <c r="ROI177" s="132"/>
      <c r="ROJ177" s="132"/>
      <c r="ROK177" s="132"/>
      <c r="ROL177" s="132"/>
      <c r="ROM177" s="132"/>
      <c r="RON177" s="132"/>
      <c r="ROO177" s="132"/>
      <c r="ROP177" s="132"/>
      <c r="ROQ177" s="132"/>
      <c r="ROR177" s="132"/>
      <c r="ROS177" s="132"/>
      <c r="ROT177" s="132"/>
      <c r="ROU177" s="132"/>
      <c r="ROV177" s="132"/>
      <c r="ROW177" s="132"/>
      <c r="ROX177" s="132"/>
      <c r="ROY177" s="132"/>
      <c r="ROZ177" s="132"/>
      <c r="RPA177" s="132"/>
      <c r="RPB177" s="132"/>
      <c r="RPC177" s="132"/>
      <c r="RPD177" s="132"/>
      <c r="RPE177" s="132"/>
      <c r="RPF177" s="132"/>
      <c r="RPG177" s="132"/>
      <c r="RPH177" s="132"/>
      <c r="RPI177" s="132"/>
      <c r="RPJ177" s="132"/>
      <c r="RPK177" s="132"/>
      <c r="RPL177" s="132"/>
      <c r="RPM177" s="132"/>
      <c r="RPN177" s="132"/>
      <c r="RPO177" s="132"/>
      <c r="RPP177" s="132"/>
      <c r="RPQ177" s="132"/>
      <c r="RPR177" s="132"/>
      <c r="RPS177" s="132"/>
      <c r="RPT177" s="132"/>
      <c r="RPU177" s="132"/>
      <c r="RPV177" s="132"/>
      <c r="RPW177" s="132"/>
      <c r="RPX177" s="132"/>
      <c r="RPY177" s="132"/>
      <c r="RPZ177" s="132"/>
      <c r="RQA177" s="132"/>
      <c r="RQB177" s="132"/>
      <c r="RQC177" s="132"/>
      <c r="RQD177" s="132"/>
      <c r="RQE177" s="132"/>
      <c r="RQF177" s="132"/>
      <c r="RQG177" s="132"/>
      <c r="RQH177" s="132"/>
      <c r="RQI177" s="132"/>
      <c r="RQJ177" s="132"/>
      <c r="RQK177" s="132"/>
      <c r="RQL177" s="132"/>
      <c r="RQM177" s="132"/>
      <c r="RQN177" s="132"/>
      <c r="RQO177" s="132"/>
      <c r="RQP177" s="132"/>
      <c r="RQQ177" s="132"/>
      <c r="RQR177" s="132"/>
      <c r="RQS177" s="132"/>
      <c r="RQT177" s="132"/>
      <c r="RQU177" s="132"/>
      <c r="RQV177" s="132"/>
      <c r="RQW177" s="132"/>
      <c r="RQX177" s="132"/>
      <c r="RQY177" s="132"/>
      <c r="RQZ177" s="132"/>
      <c r="RRA177" s="132"/>
      <c r="RRB177" s="132"/>
      <c r="RRC177" s="132"/>
      <c r="RRD177" s="132"/>
      <c r="RRE177" s="132"/>
      <c r="RRF177" s="132"/>
      <c r="RRG177" s="132"/>
      <c r="RRH177" s="132"/>
      <c r="RRI177" s="132"/>
      <c r="RRJ177" s="132"/>
      <c r="RRK177" s="132"/>
      <c r="RRL177" s="132"/>
      <c r="RRM177" s="132"/>
      <c r="RRN177" s="132"/>
      <c r="RRO177" s="132"/>
      <c r="RRP177" s="132"/>
      <c r="RRQ177" s="132"/>
      <c r="RRR177" s="132"/>
      <c r="RRS177" s="132"/>
      <c r="RRT177" s="132"/>
      <c r="RRU177" s="132"/>
      <c r="RRV177" s="132"/>
      <c r="RRW177" s="132"/>
      <c r="RRX177" s="132"/>
      <c r="RRY177" s="132"/>
      <c r="RRZ177" s="132"/>
      <c r="RSA177" s="132"/>
      <c r="RSB177" s="132"/>
      <c r="RSC177" s="132"/>
      <c r="RSD177" s="132"/>
      <c r="RSE177" s="132"/>
      <c r="RSF177" s="132"/>
      <c r="RSG177" s="132"/>
      <c r="RSH177" s="132"/>
      <c r="RSI177" s="132"/>
      <c r="RSJ177" s="132"/>
      <c r="RSK177" s="132"/>
      <c r="RSL177" s="132"/>
      <c r="RSM177" s="132"/>
      <c r="RSN177" s="132"/>
      <c r="RSO177" s="132"/>
      <c r="RSP177" s="132"/>
      <c r="RSQ177" s="132"/>
      <c r="RSR177" s="132"/>
      <c r="RSS177" s="132"/>
      <c r="RST177" s="132"/>
      <c r="RSU177" s="132"/>
      <c r="RSV177" s="132"/>
      <c r="RSW177" s="132"/>
      <c r="RSX177" s="132"/>
      <c r="RSY177" s="132"/>
      <c r="RSZ177" s="132"/>
      <c r="RTA177" s="132"/>
      <c r="RTB177" s="132"/>
      <c r="RTC177" s="132"/>
      <c r="RTD177" s="132"/>
      <c r="RTE177" s="132"/>
      <c r="RTF177" s="132"/>
      <c r="RTG177" s="132"/>
      <c r="RTH177" s="132"/>
      <c r="RTI177" s="132"/>
      <c r="RTJ177" s="132"/>
      <c r="RTK177" s="132"/>
      <c r="RTL177" s="132"/>
      <c r="RTM177" s="132"/>
      <c r="RTN177" s="132"/>
      <c r="RTO177" s="132"/>
      <c r="RTP177" s="132"/>
      <c r="RTQ177" s="132"/>
      <c r="RTR177" s="132"/>
      <c r="RTS177" s="132"/>
      <c r="RTT177" s="132"/>
      <c r="RTU177" s="132"/>
      <c r="RTV177" s="132"/>
      <c r="RTW177" s="132"/>
      <c r="RTX177" s="132"/>
      <c r="RTY177" s="132"/>
      <c r="RTZ177" s="132"/>
      <c r="RUA177" s="132"/>
      <c r="RUB177" s="132"/>
      <c r="RUC177" s="132"/>
      <c r="RUD177" s="132"/>
      <c r="RUE177" s="132"/>
      <c r="RUF177" s="132"/>
      <c r="RUG177" s="132"/>
      <c r="RUH177" s="132"/>
      <c r="RUI177" s="132"/>
      <c r="RUJ177" s="132"/>
      <c r="RUK177" s="132"/>
      <c r="RUL177" s="132"/>
      <c r="RUM177" s="132"/>
      <c r="RUN177" s="132"/>
      <c r="RUO177" s="132"/>
      <c r="RUP177" s="132"/>
      <c r="RUQ177" s="132"/>
      <c r="RUR177" s="132"/>
      <c r="RUS177" s="132"/>
      <c r="RUT177" s="132"/>
      <c r="RUU177" s="132"/>
      <c r="RUV177" s="132"/>
      <c r="RUW177" s="132"/>
      <c r="RUX177" s="132"/>
      <c r="RUY177" s="132"/>
      <c r="RUZ177" s="132"/>
      <c r="RVA177" s="132"/>
      <c r="RVB177" s="132"/>
      <c r="RVC177" s="132"/>
      <c r="RVD177" s="132"/>
      <c r="RVE177" s="132"/>
      <c r="RVF177" s="132"/>
      <c r="RVG177" s="132"/>
      <c r="RVH177" s="132"/>
      <c r="RVI177" s="132"/>
      <c r="RVJ177" s="132"/>
      <c r="RVK177" s="132"/>
      <c r="RVL177" s="132"/>
      <c r="RVM177" s="132"/>
      <c r="RVN177" s="132"/>
      <c r="RVO177" s="132"/>
      <c r="RVP177" s="132"/>
      <c r="RVQ177" s="132"/>
      <c r="RVR177" s="132"/>
      <c r="RVS177" s="132"/>
      <c r="RVT177" s="132"/>
      <c r="RVU177" s="132"/>
      <c r="RVV177" s="132"/>
      <c r="RVW177" s="132"/>
      <c r="RVX177" s="132"/>
      <c r="RVY177" s="132"/>
      <c r="RVZ177" s="132"/>
      <c r="RWA177" s="132"/>
      <c r="RWB177" s="132"/>
      <c r="RWC177" s="132"/>
      <c r="RWD177" s="132"/>
      <c r="RWE177" s="132"/>
      <c r="RWF177" s="132"/>
      <c r="RWG177" s="132"/>
      <c r="RWH177" s="132"/>
      <c r="RWI177" s="132"/>
      <c r="RWJ177" s="132"/>
      <c r="RWK177" s="132"/>
      <c r="RWL177" s="132"/>
      <c r="RWM177" s="132"/>
      <c r="RWN177" s="132"/>
      <c r="RWO177" s="132"/>
      <c r="RWP177" s="132"/>
      <c r="RWQ177" s="132"/>
      <c r="RWR177" s="132"/>
      <c r="RWS177" s="132"/>
      <c r="RWT177" s="132"/>
      <c r="RWU177" s="132"/>
      <c r="RWV177" s="132"/>
      <c r="RWW177" s="132"/>
      <c r="RWX177" s="132"/>
      <c r="RWY177" s="132"/>
      <c r="RWZ177" s="132"/>
      <c r="RXA177" s="132"/>
      <c r="RXB177" s="132"/>
      <c r="RXC177" s="132"/>
      <c r="RXD177" s="132"/>
      <c r="RXE177" s="132"/>
      <c r="RXF177" s="132"/>
      <c r="RXG177" s="132"/>
      <c r="RXH177" s="132"/>
      <c r="RXI177" s="132"/>
      <c r="RXJ177" s="132"/>
      <c r="RXK177" s="132"/>
      <c r="RXL177" s="132"/>
      <c r="RXM177" s="132"/>
      <c r="RXN177" s="132"/>
      <c r="RXO177" s="132"/>
      <c r="RXP177" s="132"/>
      <c r="RXQ177" s="132"/>
      <c r="RXR177" s="132"/>
      <c r="RXS177" s="132"/>
      <c r="RXT177" s="132"/>
      <c r="RXU177" s="132"/>
      <c r="RXV177" s="132"/>
      <c r="RXW177" s="132"/>
      <c r="RXX177" s="132"/>
      <c r="RXY177" s="132"/>
      <c r="RXZ177" s="132"/>
      <c r="RYA177" s="132"/>
      <c r="RYB177" s="132"/>
      <c r="RYC177" s="132"/>
      <c r="RYD177" s="132"/>
      <c r="RYE177" s="132"/>
      <c r="RYF177" s="132"/>
      <c r="RYG177" s="132"/>
      <c r="RYH177" s="132"/>
      <c r="RYI177" s="132"/>
      <c r="RYJ177" s="132"/>
      <c r="RYK177" s="132"/>
      <c r="RYL177" s="132"/>
      <c r="RYM177" s="132"/>
      <c r="RYN177" s="132"/>
      <c r="RYO177" s="132"/>
      <c r="RYP177" s="132"/>
      <c r="RYQ177" s="132"/>
      <c r="RYR177" s="132"/>
      <c r="RYS177" s="132"/>
      <c r="RYT177" s="132"/>
      <c r="RYU177" s="132"/>
      <c r="RYV177" s="132"/>
      <c r="RYW177" s="132"/>
      <c r="RYX177" s="132"/>
      <c r="RYY177" s="132"/>
      <c r="RYZ177" s="132"/>
      <c r="RZA177" s="132"/>
      <c r="RZB177" s="132"/>
      <c r="RZC177" s="132"/>
      <c r="RZD177" s="132"/>
      <c r="RZE177" s="132"/>
      <c r="RZF177" s="132"/>
      <c r="RZG177" s="132"/>
      <c r="RZH177" s="132"/>
      <c r="RZI177" s="132"/>
      <c r="RZJ177" s="132"/>
      <c r="RZK177" s="132"/>
      <c r="RZL177" s="132"/>
      <c r="RZM177" s="132"/>
      <c r="RZN177" s="132"/>
      <c r="RZO177" s="132"/>
      <c r="RZP177" s="132"/>
      <c r="RZQ177" s="132"/>
      <c r="RZR177" s="132"/>
      <c r="RZS177" s="132"/>
      <c r="RZT177" s="132"/>
      <c r="RZU177" s="132"/>
      <c r="RZV177" s="132"/>
      <c r="RZW177" s="132"/>
      <c r="RZX177" s="132"/>
      <c r="RZY177" s="132"/>
      <c r="RZZ177" s="132"/>
      <c r="SAA177" s="132"/>
      <c r="SAB177" s="132"/>
      <c r="SAC177" s="132"/>
      <c r="SAD177" s="132"/>
      <c r="SAE177" s="132"/>
      <c r="SAF177" s="132"/>
      <c r="SAG177" s="132"/>
      <c r="SAH177" s="132"/>
      <c r="SAI177" s="132"/>
      <c r="SAJ177" s="132"/>
      <c r="SAK177" s="132"/>
      <c r="SAL177" s="132"/>
      <c r="SAM177" s="132"/>
      <c r="SAN177" s="132"/>
      <c r="SAO177" s="132"/>
      <c r="SAP177" s="132"/>
      <c r="SAQ177" s="132"/>
      <c r="SAR177" s="132"/>
      <c r="SAS177" s="132"/>
      <c r="SAT177" s="132"/>
      <c r="SAU177" s="132"/>
      <c r="SAV177" s="132"/>
      <c r="SAW177" s="132"/>
      <c r="SAX177" s="132"/>
      <c r="SAY177" s="132"/>
      <c r="SAZ177" s="132"/>
      <c r="SBA177" s="132"/>
      <c r="SBB177" s="132"/>
      <c r="SBC177" s="132"/>
      <c r="SBD177" s="132"/>
      <c r="SBE177" s="132"/>
      <c r="SBF177" s="132"/>
      <c r="SBG177" s="132"/>
      <c r="SBH177" s="132"/>
      <c r="SBI177" s="132"/>
      <c r="SBJ177" s="132"/>
      <c r="SBK177" s="132"/>
      <c r="SBL177" s="132"/>
      <c r="SBM177" s="132"/>
      <c r="SBN177" s="132"/>
      <c r="SBO177" s="132"/>
      <c r="SBP177" s="132"/>
      <c r="SBQ177" s="132"/>
      <c r="SBR177" s="132"/>
      <c r="SBS177" s="132"/>
      <c r="SBT177" s="132"/>
      <c r="SBU177" s="132"/>
      <c r="SBV177" s="132"/>
      <c r="SBW177" s="132"/>
      <c r="SBX177" s="132"/>
      <c r="SBY177" s="132"/>
      <c r="SBZ177" s="132"/>
      <c r="SCA177" s="132"/>
      <c r="SCB177" s="132"/>
      <c r="SCC177" s="132"/>
      <c r="SCD177" s="132"/>
      <c r="SCE177" s="132"/>
      <c r="SCF177" s="132"/>
      <c r="SCG177" s="132"/>
      <c r="SCH177" s="132"/>
      <c r="SCI177" s="132"/>
      <c r="SCJ177" s="132"/>
      <c r="SCK177" s="132"/>
      <c r="SCL177" s="132"/>
      <c r="SCM177" s="132"/>
      <c r="SCN177" s="132"/>
      <c r="SCO177" s="132"/>
      <c r="SCP177" s="132"/>
      <c r="SCQ177" s="132"/>
      <c r="SCR177" s="132"/>
      <c r="SCS177" s="132"/>
      <c r="SCT177" s="132"/>
      <c r="SCU177" s="132"/>
      <c r="SCV177" s="132"/>
      <c r="SCW177" s="132"/>
      <c r="SCX177" s="132"/>
      <c r="SCY177" s="132"/>
      <c r="SCZ177" s="132"/>
      <c r="SDA177" s="132"/>
      <c r="SDB177" s="132"/>
      <c r="SDC177" s="132"/>
      <c r="SDD177" s="132"/>
      <c r="SDE177" s="132"/>
      <c r="SDF177" s="132"/>
      <c r="SDG177" s="132"/>
      <c r="SDH177" s="132"/>
      <c r="SDI177" s="132"/>
      <c r="SDJ177" s="132"/>
      <c r="SDK177" s="132"/>
      <c r="SDL177" s="132"/>
      <c r="SDM177" s="132"/>
      <c r="SDN177" s="132"/>
      <c r="SDO177" s="132"/>
      <c r="SDP177" s="132"/>
      <c r="SDQ177" s="132"/>
      <c r="SDR177" s="132"/>
      <c r="SDS177" s="132"/>
      <c r="SDT177" s="132"/>
      <c r="SDU177" s="132"/>
      <c r="SDV177" s="132"/>
      <c r="SDW177" s="132"/>
      <c r="SDX177" s="132"/>
      <c r="SDY177" s="132"/>
      <c r="SDZ177" s="132"/>
      <c r="SEA177" s="132"/>
      <c r="SEB177" s="132"/>
      <c r="SEC177" s="132"/>
      <c r="SED177" s="132"/>
      <c r="SEE177" s="132"/>
      <c r="SEF177" s="132"/>
      <c r="SEG177" s="132"/>
      <c r="SEH177" s="132"/>
      <c r="SEI177" s="132"/>
      <c r="SEJ177" s="132"/>
      <c r="SEK177" s="132"/>
      <c r="SEL177" s="132"/>
      <c r="SEM177" s="132"/>
      <c r="SEN177" s="132"/>
      <c r="SEO177" s="132"/>
      <c r="SEP177" s="132"/>
      <c r="SEQ177" s="132"/>
      <c r="SER177" s="132"/>
      <c r="SES177" s="132"/>
      <c r="SET177" s="132"/>
      <c r="SEU177" s="132"/>
      <c r="SEV177" s="132"/>
      <c r="SEW177" s="132"/>
      <c r="SEX177" s="132"/>
      <c r="SEY177" s="132"/>
      <c r="SEZ177" s="132"/>
      <c r="SFA177" s="132"/>
      <c r="SFB177" s="132"/>
      <c r="SFC177" s="132"/>
      <c r="SFD177" s="132"/>
      <c r="SFE177" s="132"/>
      <c r="SFF177" s="132"/>
      <c r="SFG177" s="132"/>
      <c r="SFH177" s="132"/>
      <c r="SFI177" s="132"/>
      <c r="SFJ177" s="132"/>
      <c r="SFK177" s="132"/>
      <c r="SFL177" s="132"/>
      <c r="SFM177" s="132"/>
      <c r="SFN177" s="132"/>
      <c r="SFO177" s="132"/>
      <c r="SFP177" s="132"/>
      <c r="SFQ177" s="132"/>
      <c r="SFR177" s="132"/>
      <c r="SFS177" s="132"/>
      <c r="SFT177" s="132"/>
      <c r="SFU177" s="132"/>
      <c r="SFV177" s="132"/>
      <c r="SFW177" s="132"/>
      <c r="SFX177" s="132"/>
      <c r="SFY177" s="132"/>
      <c r="SFZ177" s="132"/>
      <c r="SGA177" s="132"/>
      <c r="SGB177" s="132"/>
      <c r="SGC177" s="132"/>
      <c r="SGD177" s="132"/>
      <c r="SGE177" s="132"/>
      <c r="SGF177" s="132"/>
      <c r="SGG177" s="132"/>
      <c r="SGH177" s="132"/>
      <c r="SGI177" s="132"/>
      <c r="SGJ177" s="132"/>
      <c r="SGK177" s="132"/>
      <c r="SGL177" s="132"/>
      <c r="SGM177" s="132"/>
      <c r="SGN177" s="132"/>
      <c r="SGO177" s="132"/>
      <c r="SGP177" s="132"/>
      <c r="SGQ177" s="132"/>
      <c r="SGR177" s="132"/>
      <c r="SGS177" s="132"/>
      <c r="SGT177" s="132"/>
      <c r="SGU177" s="132"/>
      <c r="SGV177" s="132"/>
      <c r="SGW177" s="132"/>
      <c r="SGX177" s="132"/>
      <c r="SGY177" s="132"/>
      <c r="SGZ177" s="132"/>
      <c r="SHA177" s="132"/>
      <c r="SHB177" s="132"/>
      <c r="SHC177" s="132"/>
      <c r="SHD177" s="132"/>
      <c r="SHE177" s="132"/>
      <c r="SHF177" s="132"/>
      <c r="SHG177" s="132"/>
      <c r="SHH177" s="132"/>
      <c r="SHI177" s="132"/>
      <c r="SHJ177" s="132"/>
      <c r="SHK177" s="132"/>
      <c r="SHL177" s="132"/>
      <c r="SHM177" s="132"/>
      <c r="SHN177" s="132"/>
      <c r="SHO177" s="132"/>
      <c r="SHP177" s="132"/>
      <c r="SHQ177" s="132"/>
      <c r="SHR177" s="132"/>
      <c r="SHS177" s="132"/>
      <c r="SHT177" s="132"/>
      <c r="SHU177" s="132"/>
      <c r="SHV177" s="132"/>
      <c r="SHW177" s="132"/>
      <c r="SHX177" s="132"/>
      <c r="SHY177" s="132"/>
      <c r="SHZ177" s="132"/>
      <c r="SIA177" s="132"/>
      <c r="SIB177" s="132"/>
      <c r="SIC177" s="132"/>
      <c r="SID177" s="132"/>
      <c r="SIE177" s="132"/>
      <c r="SIF177" s="132"/>
      <c r="SIG177" s="132"/>
      <c r="SIH177" s="132"/>
      <c r="SII177" s="132"/>
      <c r="SIJ177" s="132"/>
      <c r="SIK177" s="132"/>
      <c r="SIL177" s="132"/>
      <c r="SIM177" s="132"/>
      <c r="SIN177" s="132"/>
      <c r="SIO177" s="132"/>
      <c r="SIP177" s="132"/>
      <c r="SIQ177" s="132"/>
      <c r="SIR177" s="132"/>
      <c r="SIS177" s="132"/>
      <c r="SIT177" s="132"/>
      <c r="SIU177" s="132"/>
      <c r="SIV177" s="132"/>
      <c r="SIW177" s="132"/>
      <c r="SIX177" s="132"/>
      <c r="SIY177" s="132"/>
      <c r="SIZ177" s="132"/>
      <c r="SJA177" s="132"/>
      <c r="SJB177" s="132"/>
      <c r="SJC177" s="132"/>
      <c r="SJD177" s="132"/>
      <c r="SJE177" s="132"/>
      <c r="SJF177" s="132"/>
      <c r="SJG177" s="132"/>
      <c r="SJH177" s="132"/>
      <c r="SJI177" s="132"/>
      <c r="SJJ177" s="132"/>
      <c r="SJK177" s="132"/>
      <c r="SJL177" s="132"/>
      <c r="SJM177" s="132"/>
      <c r="SJN177" s="132"/>
      <c r="SJO177" s="132"/>
      <c r="SJP177" s="132"/>
      <c r="SJQ177" s="132"/>
      <c r="SJR177" s="132"/>
      <c r="SJS177" s="132"/>
      <c r="SJT177" s="132"/>
      <c r="SJU177" s="132"/>
      <c r="SJV177" s="132"/>
      <c r="SJW177" s="132"/>
      <c r="SJX177" s="132"/>
      <c r="SJY177" s="132"/>
      <c r="SJZ177" s="132"/>
      <c r="SKA177" s="132"/>
      <c r="SKB177" s="132"/>
      <c r="SKC177" s="132"/>
      <c r="SKD177" s="132"/>
      <c r="SKE177" s="132"/>
      <c r="SKF177" s="132"/>
      <c r="SKG177" s="132"/>
      <c r="SKH177" s="132"/>
      <c r="SKI177" s="132"/>
      <c r="SKJ177" s="132"/>
      <c r="SKK177" s="132"/>
      <c r="SKL177" s="132"/>
      <c r="SKM177" s="132"/>
      <c r="SKN177" s="132"/>
      <c r="SKO177" s="132"/>
      <c r="SKP177" s="132"/>
      <c r="SKQ177" s="132"/>
      <c r="SKR177" s="132"/>
      <c r="SKS177" s="132"/>
      <c r="SKT177" s="132"/>
      <c r="SKU177" s="132"/>
      <c r="SKV177" s="132"/>
      <c r="SKW177" s="132"/>
      <c r="SKX177" s="132"/>
      <c r="SKY177" s="132"/>
      <c r="SKZ177" s="132"/>
      <c r="SLA177" s="132"/>
      <c r="SLB177" s="132"/>
      <c r="SLC177" s="132"/>
      <c r="SLD177" s="132"/>
      <c r="SLE177" s="132"/>
      <c r="SLF177" s="132"/>
      <c r="SLG177" s="132"/>
      <c r="SLH177" s="132"/>
      <c r="SLI177" s="132"/>
      <c r="SLJ177" s="132"/>
      <c r="SLK177" s="132"/>
      <c r="SLL177" s="132"/>
      <c r="SLM177" s="132"/>
      <c r="SLN177" s="132"/>
      <c r="SLO177" s="132"/>
      <c r="SLP177" s="132"/>
      <c r="SLQ177" s="132"/>
      <c r="SLR177" s="132"/>
      <c r="SLS177" s="132"/>
      <c r="SLT177" s="132"/>
      <c r="SLU177" s="132"/>
      <c r="SLV177" s="132"/>
      <c r="SLW177" s="132"/>
      <c r="SLX177" s="132"/>
      <c r="SLY177" s="132"/>
      <c r="SLZ177" s="132"/>
      <c r="SMA177" s="132"/>
      <c r="SMB177" s="132"/>
      <c r="SMC177" s="132"/>
      <c r="SMD177" s="132"/>
      <c r="SME177" s="132"/>
      <c r="SMF177" s="132"/>
      <c r="SMG177" s="132"/>
      <c r="SMH177" s="132"/>
      <c r="SMI177" s="132"/>
      <c r="SMJ177" s="132"/>
      <c r="SMK177" s="132"/>
      <c r="SML177" s="132"/>
      <c r="SMM177" s="132"/>
      <c r="SMN177" s="132"/>
      <c r="SMO177" s="132"/>
      <c r="SMP177" s="132"/>
      <c r="SMQ177" s="132"/>
      <c r="SMR177" s="132"/>
      <c r="SMS177" s="132"/>
      <c r="SMT177" s="132"/>
      <c r="SMU177" s="132"/>
      <c r="SMV177" s="132"/>
      <c r="SMW177" s="132"/>
      <c r="SMX177" s="132"/>
      <c r="SMY177" s="132"/>
      <c r="SMZ177" s="132"/>
      <c r="SNA177" s="132"/>
      <c r="SNB177" s="132"/>
      <c r="SNC177" s="132"/>
      <c r="SND177" s="132"/>
      <c r="SNE177" s="132"/>
      <c r="SNF177" s="132"/>
      <c r="SNG177" s="132"/>
      <c r="SNH177" s="132"/>
      <c r="SNI177" s="132"/>
      <c r="SNJ177" s="132"/>
      <c r="SNK177" s="132"/>
      <c r="SNL177" s="132"/>
      <c r="SNM177" s="132"/>
      <c r="SNN177" s="132"/>
      <c r="SNO177" s="132"/>
      <c r="SNP177" s="132"/>
      <c r="SNQ177" s="132"/>
      <c r="SNR177" s="132"/>
      <c r="SNS177" s="132"/>
      <c r="SNT177" s="132"/>
      <c r="SNU177" s="132"/>
      <c r="SNV177" s="132"/>
      <c r="SNW177" s="132"/>
      <c r="SNX177" s="132"/>
      <c r="SNY177" s="132"/>
      <c r="SNZ177" s="132"/>
      <c r="SOA177" s="132"/>
      <c r="SOB177" s="132"/>
      <c r="SOC177" s="132"/>
      <c r="SOD177" s="132"/>
      <c r="SOE177" s="132"/>
      <c r="SOF177" s="132"/>
      <c r="SOG177" s="132"/>
      <c r="SOH177" s="132"/>
      <c r="SOI177" s="132"/>
      <c r="SOJ177" s="132"/>
      <c r="SOK177" s="132"/>
      <c r="SOL177" s="132"/>
      <c r="SOM177" s="132"/>
      <c r="SON177" s="132"/>
      <c r="SOO177" s="132"/>
      <c r="SOP177" s="132"/>
      <c r="SOQ177" s="132"/>
      <c r="SOR177" s="132"/>
      <c r="SOS177" s="132"/>
      <c r="SOT177" s="132"/>
      <c r="SOU177" s="132"/>
      <c r="SOV177" s="132"/>
      <c r="SOW177" s="132"/>
      <c r="SOX177" s="132"/>
      <c r="SOY177" s="132"/>
      <c r="SOZ177" s="132"/>
      <c r="SPA177" s="132"/>
      <c r="SPB177" s="132"/>
      <c r="SPC177" s="132"/>
      <c r="SPD177" s="132"/>
      <c r="SPE177" s="132"/>
      <c r="SPF177" s="132"/>
      <c r="SPG177" s="132"/>
      <c r="SPH177" s="132"/>
      <c r="SPI177" s="132"/>
      <c r="SPJ177" s="132"/>
      <c r="SPK177" s="132"/>
      <c r="SPL177" s="132"/>
      <c r="SPM177" s="132"/>
      <c r="SPN177" s="132"/>
      <c r="SPO177" s="132"/>
      <c r="SPP177" s="132"/>
      <c r="SPQ177" s="132"/>
      <c r="SPR177" s="132"/>
      <c r="SPS177" s="132"/>
      <c r="SPT177" s="132"/>
      <c r="SPU177" s="132"/>
      <c r="SPV177" s="132"/>
      <c r="SPW177" s="132"/>
      <c r="SPX177" s="132"/>
      <c r="SPY177" s="132"/>
      <c r="SPZ177" s="132"/>
      <c r="SQA177" s="132"/>
      <c r="SQB177" s="132"/>
      <c r="SQC177" s="132"/>
      <c r="SQD177" s="132"/>
      <c r="SQE177" s="132"/>
      <c r="SQF177" s="132"/>
      <c r="SQG177" s="132"/>
      <c r="SQH177" s="132"/>
      <c r="SQI177" s="132"/>
      <c r="SQJ177" s="132"/>
      <c r="SQK177" s="132"/>
      <c r="SQL177" s="132"/>
      <c r="SQM177" s="132"/>
      <c r="SQN177" s="132"/>
      <c r="SQO177" s="132"/>
      <c r="SQP177" s="132"/>
      <c r="SQQ177" s="132"/>
      <c r="SQR177" s="132"/>
      <c r="SQS177" s="132"/>
      <c r="SQT177" s="132"/>
      <c r="SQU177" s="132"/>
      <c r="SQV177" s="132"/>
      <c r="SQW177" s="132"/>
      <c r="SQX177" s="132"/>
      <c r="SQY177" s="132"/>
      <c r="SQZ177" s="132"/>
      <c r="SRA177" s="132"/>
      <c r="SRB177" s="132"/>
      <c r="SRC177" s="132"/>
      <c r="SRD177" s="132"/>
      <c r="SRE177" s="132"/>
      <c r="SRF177" s="132"/>
      <c r="SRG177" s="132"/>
      <c r="SRH177" s="132"/>
      <c r="SRI177" s="132"/>
      <c r="SRJ177" s="132"/>
      <c r="SRK177" s="132"/>
      <c r="SRL177" s="132"/>
      <c r="SRM177" s="132"/>
      <c r="SRN177" s="132"/>
      <c r="SRO177" s="132"/>
      <c r="SRP177" s="132"/>
      <c r="SRQ177" s="132"/>
      <c r="SRR177" s="132"/>
      <c r="SRS177" s="132"/>
      <c r="SRT177" s="132"/>
      <c r="SRU177" s="132"/>
      <c r="SRV177" s="132"/>
      <c r="SRW177" s="132"/>
      <c r="SRX177" s="132"/>
      <c r="SRY177" s="132"/>
      <c r="SRZ177" s="132"/>
      <c r="SSA177" s="132"/>
      <c r="SSB177" s="132"/>
      <c r="SSC177" s="132"/>
      <c r="SSD177" s="132"/>
      <c r="SSE177" s="132"/>
      <c r="SSF177" s="132"/>
      <c r="SSG177" s="132"/>
      <c r="SSH177" s="132"/>
      <c r="SSI177" s="132"/>
      <c r="SSJ177" s="132"/>
      <c r="SSK177" s="132"/>
      <c r="SSL177" s="132"/>
      <c r="SSM177" s="132"/>
      <c r="SSN177" s="132"/>
      <c r="SSO177" s="132"/>
      <c r="SSP177" s="132"/>
      <c r="SSQ177" s="132"/>
      <c r="SSR177" s="132"/>
      <c r="SSS177" s="132"/>
      <c r="SST177" s="132"/>
      <c r="SSU177" s="132"/>
      <c r="SSV177" s="132"/>
      <c r="SSW177" s="132"/>
      <c r="SSX177" s="132"/>
      <c r="SSY177" s="132"/>
      <c r="SSZ177" s="132"/>
      <c r="STA177" s="132"/>
      <c r="STB177" s="132"/>
      <c r="STC177" s="132"/>
      <c r="STD177" s="132"/>
      <c r="STE177" s="132"/>
      <c r="STF177" s="132"/>
      <c r="STG177" s="132"/>
      <c r="STH177" s="132"/>
      <c r="STI177" s="132"/>
      <c r="STJ177" s="132"/>
      <c r="STK177" s="132"/>
      <c r="STL177" s="132"/>
      <c r="STM177" s="132"/>
      <c r="STN177" s="132"/>
      <c r="STO177" s="132"/>
      <c r="STP177" s="132"/>
      <c r="STQ177" s="132"/>
      <c r="STR177" s="132"/>
      <c r="STS177" s="132"/>
      <c r="STT177" s="132"/>
      <c r="STU177" s="132"/>
      <c r="STV177" s="132"/>
      <c r="STW177" s="132"/>
      <c r="STX177" s="132"/>
      <c r="STY177" s="132"/>
      <c r="STZ177" s="132"/>
      <c r="SUA177" s="132"/>
      <c r="SUB177" s="132"/>
      <c r="SUC177" s="132"/>
      <c r="SUD177" s="132"/>
      <c r="SUE177" s="132"/>
      <c r="SUF177" s="132"/>
      <c r="SUG177" s="132"/>
      <c r="SUH177" s="132"/>
      <c r="SUI177" s="132"/>
      <c r="SUJ177" s="132"/>
      <c r="SUK177" s="132"/>
      <c r="SUL177" s="132"/>
      <c r="SUM177" s="132"/>
      <c r="SUN177" s="132"/>
      <c r="SUO177" s="132"/>
      <c r="SUP177" s="132"/>
      <c r="SUQ177" s="132"/>
      <c r="SUR177" s="132"/>
      <c r="SUS177" s="132"/>
      <c r="SUT177" s="132"/>
      <c r="SUU177" s="132"/>
      <c r="SUV177" s="132"/>
      <c r="SUW177" s="132"/>
      <c r="SUX177" s="132"/>
      <c r="SUY177" s="132"/>
      <c r="SUZ177" s="132"/>
      <c r="SVA177" s="132"/>
      <c r="SVB177" s="132"/>
      <c r="SVC177" s="132"/>
      <c r="SVD177" s="132"/>
      <c r="SVE177" s="132"/>
      <c r="SVF177" s="132"/>
      <c r="SVG177" s="132"/>
      <c r="SVH177" s="132"/>
      <c r="SVI177" s="132"/>
      <c r="SVJ177" s="132"/>
      <c r="SVK177" s="132"/>
      <c r="SVL177" s="132"/>
      <c r="SVM177" s="132"/>
      <c r="SVN177" s="132"/>
      <c r="SVO177" s="132"/>
      <c r="SVP177" s="132"/>
      <c r="SVQ177" s="132"/>
      <c r="SVR177" s="132"/>
      <c r="SVS177" s="132"/>
      <c r="SVT177" s="132"/>
      <c r="SVU177" s="132"/>
      <c r="SVV177" s="132"/>
      <c r="SVW177" s="132"/>
      <c r="SVX177" s="132"/>
      <c r="SVY177" s="132"/>
      <c r="SVZ177" s="132"/>
      <c r="SWA177" s="132"/>
      <c r="SWB177" s="132"/>
      <c r="SWC177" s="132"/>
      <c r="SWD177" s="132"/>
      <c r="SWE177" s="132"/>
      <c r="SWF177" s="132"/>
      <c r="SWG177" s="132"/>
      <c r="SWH177" s="132"/>
      <c r="SWI177" s="132"/>
      <c r="SWJ177" s="132"/>
      <c r="SWK177" s="132"/>
      <c r="SWL177" s="132"/>
      <c r="SWM177" s="132"/>
      <c r="SWN177" s="132"/>
      <c r="SWO177" s="132"/>
      <c r="SWP177" s="132"/>
      <c r="SWQ177" s="132"/>
      <c r="SWR177" s="132"/>
      <c r="SWS177" s="132"/>
      <c r="SWT177" s="132"/>
      <c r="SWU177" s="132"/>
      <c r="SWV177" s="132"/>
      <c r="SWW177" s="132"/>
      <c r="SWX177" s="132"/>
      <c r="SWY177" s="132"/>
      <c r="SWZ177" s="132"/>
      <c r="SXA177" s="132"/>
      <c r="SXB177" s="132"/>
      <c r="SXC177" s="132"/>
      <c r="SXD177" s="132"/>
      <c r="SXE177" s="132"/>
      <c r="SXF177" s="132"/>
      <c r="SXG177" s="132"/>
      <c r="SXH177" s="132"/>
      <c r="SXI177" s="132"/>
      <c r="SXJ177" s="132"/>
      <c r="SXK177" s="132"/>
      <c r="SXL177" s="132"/>
      <c r="SXM177" s="132"/>
      <c r="SXN177" s="132"/>
      <c r="SXO177" s="132"/>
      <c r="SXP177" s="132"/>
      <c r="SXQ177" s="132"/>
      <c r="SXR177" s="132"/>
      <c r="SXS177" s="132"/>
      <c r="SXT177" s="132"/>
      <c r="SXU177" s="132"/>
      <c r="SXV177" s="132"/>
      <c r="SXW177" s="132"/>
      <c r="SXX177" s="132"/>
      <c r="SXY177" s="132"/>
      <c r="SXZ177" s="132"/>
      <c r="SYA177" s="132"/>
      <c r="SYB177" s="132"/>
      <c r="SYC177" s="132"/>
      <c r="SYD177" s="132"/>
      <c r="SYE177" s="132"/>
      <c r="SYF177" s="132"/>
      <c r="SYG177" s="132"/>
      <c r="SYH177" s="132"/>
      <c r="SYI177" s="132"/>
      <c r="SYJ177" s="132"/>
      <c r="SYK177" s="132"/>
      <c r="SYL177" s="132"/>
      <c r="SYM177" s="132"/>
      <c r="SYN177" s="132"/>
      <c r="SYO177" s="132"/>
      <c r="SYP177" s="132"/>
      <c r="SYQ177" s="132"/>
      <c r="SYR177" s="132"/>
      <c r="SYS177" s="132"/>
      <c r="SYT177" s="132"/>
      <c r="SYU177" s="132"/>
      <c r="SYV177" s="132"/>
      <c r="SYW177" s="132"/>
      <c r="SYX177" s="132"/>
      <c r="SYY177" s="132"/>
      <c r="SYZ177" s="132"/>
      <c r="SZA177" s="132"/>
      <c r="SZB177" s="132"/>
      <c r="SZC177" s="132"/>
      <c r="SZD177" s="132"/>
      <c r="SZE177" s="132"/>
      <c r="SZF177" s="132"/>
      <c r="SZG177" s="132"/>
      <c r="SZH177" s="132"/>
      <c r="SZI177" s="132"/>
      <c r="SZJ177" s="132"/>
      <c r="SZK177" s="132"/>
      <c r="SZL177" s="132"/>
      <c r="SZM177" s="132"/>
      <c r="SZN177" s="132"/>
      <c r="SZO177" s="132"/>
      <c r="SZP177" s="132"/>
      <c r="SZQ177" s="132"/>
      <c r="SZR177" s="132"/>
      <c r="SZS177" s="132"/>
      <c r="SZT177" s="132"/>
      <c r="SZU177" s="132"/>
      <c r="SZV177" s="132"/>
      <c r="SZW177" s="132"/>
      <c r="SZX177" s="132"/>
      <c r="SZY177" s="132"/>
      <c r="SZZ177" s="132"/>
      <c r="TAA177" s="132"/>
      <c r="TAB177" s="132"/>
      <c r="TAC177" s="132"/>
      <c r="TAD177" s="132"/>
      <c r="TAE177" s="132"/>
      <c r="TAF177" s="132"/>
      <c r="TAG177" s="132"/>
      <c r="TAH177" s="132"/>
      <c r="TAI177" s="132"/>
      <c r="TAJ177" s="132"/>
      <c r="TAK177" s="132"/>
      <c r="TAL177" s="132"/>
      <c r="TAM177" s="132"/>
      <c r="TAN177" s="132"/>
      <c r="TAO177" s="132"/>
      <c r="TAP177" s="132"/>
      <c r="TAQ177" s="132"/>
      <c r="TAR177" s="132"/>
      <c r="TAS177" s="132"/>
      <c r="TAT177" s="132"/>
      <c r="TAU177" s="132"/>
      <c r="TAV177" s="132"/>
      <c r="TAW177" s="132"/>
      <c r="TAX177" s="132"/>
      <c r="TAY177" s="132"/>
      <c r="TAZ177" s="132"/>
      <c r="TBA177" s="132"/>
      <c r="TBB177" s="132"/>
      <c r="TBC177" s="132"/>
      <c r="TBD177" s="132"/>
      <c r="TBE177" s="132"/>
      <c r="TBF177" s="132"/>
      <c r="TBG177" s="132"/>
      <c r="TBH177" s="132"/>
      <c r="TBI177" s="132"/>
      <c r="TBJ177" s="132"/>
      <c r="TBK177" s="132"/>
      <c r="TBL177" s="132"/>
      <c r="TBM177" s="132"/>
      <c r="TBN177" s="132"/>
      <c r="TBO177" s="132"/>
      <c r="TBP177" s="132"/>
      <c r="TBQ177" s="132"/>
      <c r="TBR177" s="132"/>
      <c r="TBS177" s="132"/>
      <c r="TBT177" s="132"/>
      <c r="TBU177" s="132"/>
      <c r="TBV177" s="132"/>
      <c r="TBW177" s="132"/>
      <c r="TBX177" s="132"/>
      <c r="TBY177" s="132"/>
      <c r="TBZ177" s="132"/>
      <c r="TCA177" s="132"/>
      <c r="TCB177" s="132"/>
      <c r="TCC177" s="132"/>
      <c r="TCD177" s="132"/>
      <c r="TCE177" s="132"/>
      <c r="TCF177" s="132"/>
      <c r="TCG177" s="132"/>
      <c r="TCH177" s="132"/>
      <c r="TCI177" s="132"/>
      <c r="TCJ177" s="132"/>
      <c r="TCK177" s="132"/>
      <c r="TCL177" s="132"/>
      <c r="TCM177" s="132"/>
      <c r="TCN177" s="132"/>
      <c r="TCO177" s="132"/>
      <c r="TCP177" s="132"/>
      <c r="TCQ177" s="132"/>
      <c r="TCR177" s="132"/>
      <c r="TCS177" s="132"/>
      <c r="TCT177" s="132"/>
      <c r="TCU177" s="132"/>
      <c r="TCV177" s="132"/>
      <c r="TCW177" s="132"/>
      <c r="TCX177" s="132"/>
      <c r="TCY177" s="132"/>
      <c r="TCZ177" s="132"/>
      <c r="TDA177" s="132"/>
      <c r="TDB177" s="132"/>
      <c r="TDC177" s="132"/>
      <c r="TDD177" s="132"/>
      <c r="TDE177" s="132"/>
      <c r="TDF177" s="132"/>
      <c r="TDG177" s="132"/>
      <c r="TDH177" s="132"/>
      <c r="TDI177" s="132"/>
      <c r="TDJ177" s="132"/>
      <c r="TDK177" s="132"/>
      <c r="TDL177" s="132"/>
      <c r="TDM177" s="132"/>
      <c r="TDN177" s="132"/>
      <c r="TDO177" s="132"/>
      <c r="TDP177" s="132"/>
      <c r="TDQ177" s="132"/>
      <c r="TDR177" s="132"/>
      <c r="TDS177" s="132"/>
      <c r="TDT177" s="132"/>
      <c r="TDU177" s="132"/>
      <c r="TDV177" s="132"/>
      <c r="TDW177" s="132"/>
      <c r="TDX177" s="132"/>
      <c r="TDY177" s="132"/>
      <c r="TDZ177" s="132"/>
      <c r="TEA177" s="132"/>
      <c r="TEB177" s="132"/>
      <c r="TEC177" s="132"/>
      <c r="TED177" s="132"/>
      <c r="TEE177" s="132"/>
      <c r="TEF177" s="132"/>
      <c r="TEG177" s="132"/>
      <c r="TEH177" s="132"/>
      <c r="TEI177" s="132"/>
      <c r="TEJ177" s="132"/>
      <c r="TEK177" s="132"/>
      <c r="TEL177" s="132"/>
      <c r="TEM177" s="132"/>
      <c r="TEN177" s="132"/>
      <c r="TEO177" s="132"/>
      <c r="TEP177" s="132"/>
      <c r="TEQ177" s="132"/>
      <c r="TER177" s="132"/>
      <c r="TES177" s="132"/>
      <c r="TET177" s="132"/>
      <c r="TEU177" s="132"/>
      <c r="TEV177" s="132"/>
      <c r="TEW177" s="132"/>
      <c r="TEX177" s="132"/>
      <c r="TEY177" s="132"/>
      <c r="TEZ177" s="132"/>
      <c r="TFA177" s="132"/>
      <c r="TFB177" s="132"/>
      <c r="TFC177" s="132"/>
      <c r="TFD177" s="132"/>
      <c r="TFE177" s="132"/>
      <c r="TFF177" s="132"/>
      <c r="TFG177" s="132"/>
      <c r="TFH177" s="132"/>
      <c r="TFI177" s="132"/>
      <c r="TFJ177" s="132"/>
      <c r="TFK177" s="132"/>
      <c r="TFL177" s="132"/>
      <c r="TFM177" s="132"/>
      <c r="TFN177" s="132"/>
      <c r="TFO177" s="132"/>
      <c r="TFP177" s="132"/>
      <c r="TFQ177" s="132"/>
      <c r="TFR177" s="132"/>
      <c r="TFS177" s="132"/>
      <c r="TFT177" s="132"/>
      <c r="TFU177" s="132"/>
      <c r="TFV177" s="132"/>
      <c r="TFW177" s="132"/>
      <c r="TFX177" s="132"/>
      <c r="TFY177" s="132"/>
      <c r="TFZ177" s="132"/>
      <c r="TGA177" s="132"/>
      <c r="TGB177" s="132"/>
      <c r="TGC177" s="132"/>
      <c r="TGD177" s="132"/>
      <c r="TGE177" s="132"/>
      <c r="TGF177" s="132"/>
      <c r="TGG177" s="132"/>
      <c r="TGH177" s="132"/>
      <c r="TGI177" s="132"/>
      <c r="TGJ177" s="132"/>
      <c r="TGK177" s="132"/>
      <c r="TGL177" s="132"/>
      <c r="TGM177" s="132"/>
      <c r="TGN177" s="132"/>
      <c r="TGO177" s="132"/>
      <c r="TGP177" s="132"/>
      <c r="TGQ177" s="132"/>
      <c r="TGR177" s="132"/>
      <c r="TGS177" s="132"/>
      <c r="TGT177" s="132"/>
      <c r="TGU177" s="132"/>
      <c r="TGV177" s="132"/>
      <c r="TGW177" s="132"/>
      <c r="TGX177" s="132"/>
      <c r="TGY177" s="132"/>
      <c r="TGZ177" s="132"/>
      <c r="THA177" s="132"/>
      <c r="THB177" s="132"/>
      <c r="THC177" s="132"/>
      <c r="THD177" s="132"/>
      <c r="THE177" s="132"/>
      <c r="THF177" s="132"/>
      <c r="THG177" s="132"/>
      <c r="THH177" s="132"/>
      <c r="THI177" s="132"/>
      <c r="THJ177" s="132"/>
      <c r="THK177" s="132"/>
      <c r="THL177" s="132"/>
      <c r="THM177" s="132"/>
      <c r="THN177" s="132"/>
      <c r="THO177" s="132"/>
      <c r="THP177" s="132"/>
      <c r="THQ177" s="132"/>
      <c r="THR177" s="132"/>
      <c r="THS177" s="132"/>
      <c r="THT177" s="132"/>
      <c r="THU177" s="132"/>
      <c r="THV177" s="132"/>
      <c r="THW177" s="132"/>
      <c r="THX177" s="132"/>
      <c r="THY177" s="132"/>
      <c r="THZ177" s="132"/>
      <c r="TIA177" s="132"/>
      <c r="TIB177" s="132"/>
      <c r="TIC177" s="132"/>
      <c r="TID177" s="132"/>
      <c r="TIE177" s="132"/>
      <c r="TIF177" s="132"/>
      <c r="TIG177" s="132"/>
      <c r="TIH177" s="132"/>
      <c r="TII177" s="132"/>
      <c r="TIJ177" s="132"/>
      <c r="TIK177" s="132"/>
      <c r="TIL177" s="132"/>
      <c r="TIM177" s="132"/>
      <c r="TIN177" s="132"/>
      <c r="TIO177" s="132"/>
      <c r="TIP177" s="132"/>
      <c r="TIQ177" s="132"/>
      <c r="TIR177" s="132"/>
      <c r="TIS177" s="132"/>
      <c r="TIT177" s="132"/>
      <c r="TIU177" s="132"/>
      <c r="TIV177" s="132"/>
      <c r="TIW177" s="132"/>
      <c r="TIX177" s="132"/>
      <c r="TIY177" s="132"/>
      <c r="TIZ177" s="132"/>
      <c r="TJA177" s="132"/>
      <c r="TJB177" s="132"/>
      <c r="TJC177" s="132"/>
      <c r="TJD177" s="132"/>
      <c r="TJE177" s="132"/>
      <c r="TJF177" s="132"/>
      <c r="TJG177" s="132"/>
      <c r="TJH177" s="132"/>
      <c r="TJI177" s="132"/>
      <c r="TJJ177" s="132"/>
      <c r="TJK177" s="132"/>
      <c r="TJL177" s="132"/>
      <c r="TJM177" s="132"/>
      <c r="TJN177" s="132"/>
      <c r="TJO177" s="132"/>
      <c r="TJP177" s="132"/>
      <c r="TJQ177" s="132"/>
      <c r="TJR177" s="132"/>
      <c r="TJS177" s="132"/>
      <c r="TJT177" s="132"/>
      <c r="TJU177" s="132"/>
      <c r="TJV177" s="132"/>
      <c r="TJW177" s="132"/>
      <c r="TJX177" s="132"/>
      <c r="TJY177" s="132"/>
      <c r="TJZ177" s="132"/>
      <c r="TKA177" s="132"/>
      <c r="TKB177" s="132"/>
      <c r="TKC177" s="132"/>
      <c r="TKD177" s="132"/>
      <c r="TKE177" s="132"/>
      <c r="TKF177" s="132"/>
      <c r="TKG177" s="132"/>
      <c r="TKH177" s="132"/>
      <c r="TKI177" s="132"/>
      <c r="TKJ177" s="132"/>
      <c r="TKK177" s="132"/>
      <c r="TKL177" s="132"/>
      <c r="TKM177" s="132"/>
      <c r="TKN177" s="132"/>
      <c r="TKO177" s="132"/>
      <c r="TKP177" s="132"/>
      <c r="TKQ177" s="132"/>
      <c r="TKR177" s="132"/>
      <c r="TKS177" s="132"/>
      <c r="TKT177" s="132"/>
      <c r="TKU177" s="132"/>
      <c r="TKV177" s="132"/>
      <c r="TKW177" s="132"/>
      <c r="TKX177" s="132"/>
      <c r="TKY177" s="132"/>
      <c r="TKZ177" s="132"/>
      <c r="TLA177" s="132"/>
      <c r="TLB177" s="132"/>
      <c r="TLC177" s="132"/>
      <c r="TLD177" s="132"/>
      <c r="TLE177" s="132"/>
      <c r="TLF177" s="132"/>
      <c r="TLG177" s="132"/>
      <c r="TLH177" s="132"/>
      <c r="TLI177" s="132"/>
      <c r="TLJ177" s="132"/>
      <c r="TLK177" s="132"/>
      <c r="TLL177" s="132"/>
      <c r="TLM177" s="132"/>
      <c r="TLN177" s="132"/>
      <c r="TLO177" s="132"/>
      <c r="TLP177" s="132"/>
      <c r="TLQ177" s="132"/>
      <c r="TLR177" s="132"/>
      <c r="TLS177" s="132"/>
      <c r="TLT177" s="132"/>
      <c r="TLU177" s="132"/>
      <c r="TLV177" s="132"/>
      <c r="TLW177" s="132"/>
      <c r="TLX177" s="132"/>
      <c r="TLY177" s="132"/>
      <c r="TLZ177" s="132"/>
      <c r="TMA177" s="132"/>
      <c r="TMB177" s="132"/>
      <c r="TMC177" s="132"/>
      <c r="TMD177" s="132"/>
      <c r="TME177" s="132"/>
      <c r="TMF177" s="132"/>
      <c r="TMG177" s="132"/>
      <c r="TMH177" s="132"/>
      <c r="TMI177" s="132"/>
      <c r="TMJ177" s="132"/>
      <c r="TMK177" s="132"/>
      <c r="TML177" s="132"/>
      <c r="TMM177" s="132"/>
      <c r="TMN177" s="132"/>
      <c r="TMO177" s="132"/>
      <c r="TMP177" s="132"/>
      <c r="TMQ177" s="132"/>
      <c r="TMR177" s="132"/>
      <c r="TMS177" s="132"/>
      <c r="TMT177" s="132"/>
      <c r="TMU177" s="132"/>
      <c r="TMV177" s="132"/>
      <c r="TMW177" s="132"/>
      <c r="TMX177" s="132"/>
      <c r="TMY177" s="132"/>
      <c r="TMZ177" s="132"/>
      <c r="TNA177" s="132"/>
      <c r="TNB177" s="132"/>
      <c r="TNC177" s="132"/>
      <c r="TND177" s="132"/>
      <c r="TNE177" s="132"/>
      <c r="TNF177" s="132"/>
      <c r="TNG177" s="132"/>
      <c r="TNH177" s="132"/>
      <c r="TNI177" s="132"/>
      <c r="TNJ177" s="132"/>
      <c r="TNK177" s="132"/>
      <c r="TNL177" s="132"/>
      <c r="TNM177" s="132"/>
      <c r="TNN177" s="132"/>
      <c r="TNO177" s="132"/>
      <c r="TNP177" s="132"/>
      <c r="TNQ177" s="132"/>
      <c r="TNR177" s="132"/>
      <c r="TNS177" s="132"/>
      <c r="TNT177" s="132"/>
      <c r="TNU177" s="132"/>
      <c r="TNV177" s="132"/>
      <c r="TNW177" s="132"/>
      <c r="TNX177" s="132"/>
      <c r="TNY177" s="132"/>
      <c r="TNZ177" s="132"/>
      <c r="TOA177" s="132"/>
      <c r="TOB177" s="132"/>
      <c r="TOC177" s="132"/>
      <c r="TOD177" s="132"/>
      <c r="TOE177" s="132"/>
      <c r="TOF177" s="132"/>
      <c r="TOG177" s="132"/>
      <c r="TOH177" s="132"/>
      <c r="TOI177" s="132"/>
      <c r="TOJ177" s="132"/>
      <c r="TOK177" s="132"/>
      <c r="TOL177" s="132"/>
      <c r="TOM177" s="132"/>
      <c r="TON177" s="132"/>
      <c r="TOO177" s="132"/>
      <c r="TOP177" s="132"/>
      <c r="TOQ177" s="132"/>
      <c r="TOR177" s="132"/>
      <c r="TOS177" s="132"/>
      <c r="TOT177" s="132"/>
      <c r="TOU177" s="132"/>
      <c r="TOV177" s="132"/>
      <c r="TOW177" s="132"/>
      <c r="TOX177" s="132"/>
      <c r="TOY177" s="132"/>
      <c r="TOZ177" s="132"/>
      <c r="TPA177" s="132"/>
      <c r="TPB177" s="132"/>
      <c r="TPC177" s="132"/>
      <c r="TPD177" s="132"/>
      <c r="TPE177" s="132"/>
      <c r="TPF177" s="132"/>
      <c r="TPG177" s="132"/>
      <c r="TPH177" s="132"/>
      <c r="TPI177" s="132"/>
      <c r="TPJ177" s="132"/>
      <c r="TPK177" s="132"/>
      <c r="TPL177" s="132"/>
      <c r="TPM177" s="132"/>
      <c r="TPN177" s="132"/>
      <c r="TPO177" s="132"/>
      <c r="TPP177" s="132"/>
      <c r="TPQ177" s="132"/>
      <c r="TPR177" s="132"/>
      <c r="TPS177" s="132"/>
      <c r="TPT177" s="132"/>
      <c r="TPU177" s="132"/>
      <c r="TPV177" s="132"/>
      <c r="TPW177" s="132"/>
      <c r="TPX177" s="132"/>
      <c r="TPY177" s="132"/>
      <c r="TPZ177" s="132"/>
      <c r="TQA177" s="132"/>
      <c r="TQB177" s="132"/>
      <c r="TQC177" s="132"/>
      <c r="TQD177" s="132"/>
      <c r="TQE177" s="132"/>
      <c r="TQF177" s="132"/>
      <c r="TQG177" s="132"/>
      <c r="TQH177" s="132"/>
      <c r="TQI177" s="132"/>
      <c r="TQJ177" s="132"/>
      <c r="TQK177" s="132"/>
      <c r="TQL177" s="132"/>
      <c r="TQM177" s="132"/>
      <c r="TQN177" s="132"/>
      <c r="TQO177" s="132"/>
      <c r="TQP177" s="132"/>
      <c r="TQQ177" s="132"/>
      <c r="TQR177" s="132"/>
      <c r="TQS177" s="132"/>
      <c r="TQT177" s="132"/>
      <c r="TQU177" s="132"/>
      <c r="TQV177" s="132"/>
      <c r="TQW177" s="132"/>
      <c r="TQX177" s="132"/>
      <c r="TQY177" s="132"/>
      <c r="TQZ177" s="132"/>
      <c r="TRA177" s="132"/>
      <c r="TRB177" s="132"/>
      <c r="TRC177" s="132"/>
      <c r="TRD177" s="132"/>
      <c r="TRE177" s="132"/>
      <c r="TRF177" s="132"/>
      <c r="TRG177" s="132"/>
      <c r="TRH177" s="132"/>
      <c r="TRI177" s="132"/>
      <c r="TRJ177" s="132"/>
      <c r="TRK177" s="132"/>
      <c r="TRL177" s="132"/>
      <c r="TRM177" s="132"/>
      <c r="TRN177" s="132"/>
      <c r="TRO177" s="132"/>
      <c r="TRP177" s="132"/>
      <c r="TRQ177" s="132"/>
      <c r="TRR177" s="132"/>
      <c r="TRS177" s="132"/>
      <c r="TRT177" s="132"/>
      <c r="TRU177" s="132"/>
      <c r="TRV177" s="132"/>
      <c r="TRW177" s="132"/>
      <c r="TRX177" s="132"/>
      <c r="TRY177" s="132"/>
      <c r="TRZ177" s="132"/>
      <c r="TSA177" s="132"/>
      <c r="TSB177" s="132"/>
      <c r="TSC177" s="132"/>
      <c r="TSD177" s="132"/>
      <c r="TSE177" s="132"/>
      <c r="TSF177" s="132"/>
      <c r="TSG177" s="132"/>
      <c r="TSH177" s="132"/>
      <c r="TSI177" s="132"/>
      <c r="TSJ177" s="132"/>
      <c r="TSK177" s="132"/>
      <c r="TSL177" s="132"/>
      <c r="TSM177" s="132"/>
      <c r="TSN177" s="132"/>
      <c r="TSO177" s="132"/>
      <c r="TSP177" s="132"/>
      <c r="TSQ177" s="132"/>
      <c r="TSR177" s="132"/>
      <c r="TSS177" s="132"/>
      <c r="TST177" s="132"/>
      <c r="TSU177" s="132"/>
      <c r="TSV177" s="132"/>
      <c r="TSW177" s="132"/>
      <c r="TSX177" s="132"/>
      <c r="TSY177" s="132"/>
      <c r="TSZ177" s="132"/>
      <c r="TTA177" s="132"/>
      <c r="TTB177" s="132"/>
      <c r="TTC177" s="132"/>
      <c r="TTD177" s="132"/>
      <c r="TTE177" s="132"/>
      <c r="TTF177" s="132"/>
      <c r="TTG177" s="132"/>
      <c r="TTH177" s="132"/>
      <c r="TTI177" s="132"/>
      <c r="TTJ177" s="132"/>
      <c r="TTK177" s="132"/>
      <c r="TTL177" s="132"/>
      <c r="TTM177" s="132"/>
      <c r="TTN177" s="132"/>
      <c r="TTO177" s="132"/>
      <c r="TTP177" s="132"/>
      <c r="TTQ177" s="132"/>
      <c r="TTR177" s="132"/>
      <c r="TTS177" s="132"/>
      <c r="TTT177" s="132"/>
      <c r="TTU177" s="132"/>
      <c r="TTV177" s="132"/>
      <c r="TTW177" s="132"/>
      <c r="TTX177" s="132"/>
      <c r="TTY177" s="132"/>
      <c r="TTZ177" s="132"/>
      <c r="TUA177" s="132"/>
      <c r="TUB177" s="132"/>
      <c r="TUC177" s="132"/>
      <c r="TUD177" s="132"/>
      <c r="TUE177" s="132"/>
      <c r="TUF177" s="132"/>
      <c r="TUG177" s="132"/>
      <c r="TUH177" s="132"/>
      <c r="TUI177" s="132"/>
      <c r="TUJ177" s="132"/>
      <c r="TUK177" s="132"/>
      <c r="TUL177" s="132"/>
      <c r="TUM177" s="132"/>
      <c r="TUN177" s="132"/>
      <c r="TUO177" s="132"/>
      <c r="TUP177" s="132"/>
      <c r="TUQ177" s="132"/>
      <c r="TUR177" s="132"/>
      <c r="TUS177" s="132"/>
      <c r="TUT177" s="132"/>
      <c r="TUU177" s="132"/>
      <c r="TUV177" s="132"/>
      <c r="TUW177" s="132"/>
      <c r="TUX177" s="132"/>
      <c r="TUY177" s="132"/>
      <c r="TUZ177" s="132"/>
      <c r="TVA177" s="132"/>
      <c r="TVB177" s="132"/>
      <c r="TVC177" s="132"/>
      <c r="TVD177" s="132"/>
      <c r="TVE177" s="132"/>
      <c r="TVF177" s="132"/>
      <c r="TVG177" s="132"/>
      <c r="TVH177" s="132"/>
      <c r="TVI177" s="132"/>
      <c r="TVJ177" s="132"/>
      <c r="TVK177" s="132"/>
      <c r="TVL177" s="132"/>
      <c r="TVM177" s="132"/>
      <c r="TVN177" s="132"/>
      <c r="TVO177" s="132"/>
      <c r="TVP177" s="132"/>
      <c r="TVQ177" s="132"/>
      <c r="TVR177" s="132"/>
      <c r="TVS177" s="132"/>
      <c r="TVT177" s="132"/>
      <c r="TVU177" s="132"/>
      <c r="TVV177" s="132"/>
      <c r="TVW177" s="132"/>
      <c r="TVX177" s="132"/>
      <c r="TVY177" s="132"/>
      <c r="TVZ177" s="132"/>
      <c r="TWA177" s="132"/>
      <c r="TWB177" s="132"/>
      <c r="TWC177" s="132"/>
      <c r="TWD177" s="132"/>
      <c r="TWE177" s="132"/>
      <c r="TWF177" s="132"/>
      <c r="TWG177" s="132"/>
      <c r="TWH177" s="132"/>
      <c r="TWI177" s="132"/>
      <c r="TWJ177" s="132"/>
      <c r="TWK177" s="132"/>
      <c r="TWL177" s="132"/>
      <c r="TWM177" s="132"/>
      <c r="TWN177" s="132"/>
      <c r="TWO177" s="132"/>
      <c r="TWP177" s="132"/>
      <c r="TWQ177" s="132"/>
      <c r="TWR177" s="132"/>
      <c r="TWS177" s="132"/>
      <c r="TWT177" s="132"/>
      <c r="TWU177" s="132"/>
      <c r="TWV177" s="132"/>
      <c r="TWW177" s="132"/>
      <c r="TWX177" s="132"/>
      <c r="TWY177" s="132"/>
      <c r="TWZ177" s="132"/>
      <c r="TXA177" s="132"/>
      <c r="TXB177" s="132"/>
      <c r="TXC177" s="132"/>
      <c r="TXD177" s="132"/>
      <c r="TXE177" s="132"/>
      <c r="TXF177" s="132"/>
      <c r="TXG177" s="132"/>
      <c r="TXH177" s="132"/>
      <c r="TXI177" s="132"/>
      <c r="TXJ177" s="132"/>
      <c r="TXK177" s="132"/>
      <c r="TXL177" s="132"/>
      <c r="TXM177" s="132"/>
      <c r="TXN177" s="132"/>
      <c r="TXO177" s="132"/>
      <c r="TXP177" s="132"/>
      <c r="TXQ177" s="132"/>
      <c r="TXR177" s="132"/>
      <c r="TXS177" s="132"/>
      <c r="TXT177" s="132"/>
      <c r="TXU177" s="132"/>
      <c r="TXV177" s="132"/>
      <c r="TXW177" s="132"/>
      <c r="TXX177" s="132"/>
      <c r="TXY177" s="132"/>
      <c r="TXZ177" s="132"/>
      <c r="TYA177" s="132"/>
      <c r="TYB177" s="132"/>
      <c r="TYC177" s="132"/>
      <c r="TYD177" s="132"/>
      <c r="TYE177" s="132"/>
      <c r="TYF177" s="132"/>
      <c r="TYG177" s="132"/>
      <c r="TYH177" s="132"/>
      <c r="TYI177" s="132"/>
      <c r="TYJ177" s="132"/>
      <c r="TYK177" s="132"/>
      <c r="TYL177" s="132"/>
      <c r="TYM177" s="132"/>
      <c r="TYN177" s="132"/>
      <c r="TYO177" s="132"/>
      <c r="TYP177" s="132"/>
      <c r="TYQ177" s="132"/>
      <c r="TYR177" s="132"/>
      <c r="TYS177" s="132"/>
      <c r="TYT177" s="132"/>
      <c r="TYU177" s="132"/>
      <c r="TYV177" s="132"/>
      <c r="TYW177" s="132"/>
      <c r="TYX177" s="132"/>
      <c r="TYY177" s="132"/>
      <c r="TYZ177" s="132"/>
      <c r="TZA177" s="132"/>
      <c r="TZB177" s="132"/>
      <c r="TZC177" s="132"/>
      <c r="TZD177" s="132"/>
      <c r="TZE177" s="132"/>
      <c r="TZF177" s="132"/>
      <c r="TZG177" s="132"/>
      <c r="TZH177" s="132"/>
      <c r="TZI177" s="132"/>
      <c r="TZJ177" s="132"/>
      <c r="TZK177" s="132"/>
      <c r="TZL177" s="132"/>
      <c r="TZM177" s="132"/>
      <c r="TZN177" s="132"/>
      <c r="TZO177" s="132"/>
      <c r="TZP177" s="132"/>
      <c r="TZQ177" s="132"/>
      <c r="TZR177" s="132"/>
      <c r="TZS177" s="132"/>
      <c r="TZT177" s="132"/>
      <c r="TZU177" s="132"/>
      <c r="TZV177" s="132"/>
      <c r="TZW177" s="132"/>
      <c r="TZX177" s="132"/>
      <c r="TZY177" s="132"/>
      <c r="TZZ177" s="132"/>
      <c r="UAA177" s="132"/>
      <c r="UAB177" s="132"/>
      <c r="UAC177" s="132"/>
      <c r="UAD177" s="132"/>
      <c r="UAE177" s="132"/>
      <c r="UAF177" s="132"/>
      <c r="UAG177" s="132"/>
      <c r="UAH177" s="132"/>
      <c r="UAI177" s="132"/>
      <c r="UAJ177" s="132"/>
      <c r="UAK177" s="132"/>
      <c r="UAL177" s="132"/>
      <c r="UAM177" s="132"/>
      <c r="UAN177" s="132"/>
      <c r="UAO177" s="132"/>
      <c r="UAP177" s="132"/>
      <c r="UAQ177" s="132"/>
      <c r="UAR177" s="132"/>
      <c r="UAS177" s="132"/>
      <c r="UAT177" s="132"/>
      <c r="UAU177" s="132"/>
      <c r="UAV177" s="132"/>
      <c r="UAW177" s="132"/>
      <c r="UAX177" s="132"/>
      <c r="UAY177" s="132"/>
      <c r="UAZ177" s="132"/>
      <c r="UBA177" s="132"/>
      <c r="UBB177" s="132"/>
      <c r="UBC177" s="132"/>
      <c r="UBD177" s="132"/>
      <c r="UBE177" s="132"/>
      <c r="UBF177" s="132"/>
      <c r="UBG177" s="132"/>
      <c r="UBH177" s="132"/>
      <c r="UBI177" s="132"/>
      <c r="UBJ177" s="132"/>
      <c r="UBK177" s="132"/>
      <c r="UBL177" s="132"/>
      <c r="UBM177" s="132"/>
      <c r="UBN177" s="132"/>
      <c r="UBO177" s="132"/>
      <c r="UBP177" s="132"/>
      <c r="UBQ177" s="132"/>
      <c r="UBR177" s="132"/>
      <c r="UBS177" s="132"/>
      <c r="UBT177" s="132"/>
      <c r="UBU177" s="132"/>
      <c r="UBV177" s="132"/>
      <c r="UBW177" s="132"/>
      <c r="UBX177" s="132"/>
      <c r="UBY177" s="132"/>
      <c r="UBZ177" s="132"/>
      <c r="UCA177" s="132"/>
      <c r="UCB177" s="132"/>
      <c r="UCC177" s="132"/>
      <c r="UCD177" s="132"/>
      <c r="UCE177" s="132"/>
      <c r="UCF177" s="132"/>
      <c r="UCG177" s="132"/>
      <c r="UCH177" s="132"/>
      <c r="UCI177" s="132"/>
      <c r="UCJ177" s="132"/>
      <c r="UCK177" s="132"/>
      <c r="UCL177" s="132"/>
      <c r="UCM177" s="132"/>
      <c r="UCN177" s="132"/>
      <c r="UCO177" s="132"/>
      <c r="UCP177" s="132"/>
      <c r="UCQ177" s="132"/>
      <c r="UCR177" s="132"/>
      <c r="UCS177" s="132"/>
      <c r="UCT177" s="132"/>
      <c r="UCU177" s="132"/>
      <c r="UCV177" s="132"/>
      <c r="UCW177" s="132"/>
      <c r="UCX177" s="132"/>
      <c r="UCY177" s="132"/>
      <c r="UCZ177" s="132"/>
      <c r="UDA177" s="132"/>
      <c r="UDB177" s="132"/>
      <c r="UDC177" s="132"/>
      <c r="UDD177" s="132"/>
      <c r="UDE177" s="132"/>
      <c r="UDF177" s="132"/>
      <c r="UDG177" s="132"/>
      <c r="UDH177" s="132"/>
      <c r="UDI177" s="132"/>
      <c r="UDJ177" s="132"/>
      <c r="UDK177" s="132"/>
      <c r="UDL177" s="132"/>
      <c r="UDM177" s="132"/>
      <c r="UDN177" s="132"/>
      <c r="UDO177" s="132"/>
      <c r="UDP177" s="132"/>
      <c r="UDQ177" s="132"/>
      <c r="UDR177" s="132"/>
      <c r="UDS177" s="132"/>
      <c r="UDT177" s="132"/>
      <c r="UDU177" s="132"/>
      <c r="UDV177" s="132"/>
      <c r="UDW177" s="132"/>
      <c r="UDX177" s="132"/>
      <c r="UDY177" s="132"/>
      <c r="UDZ177" s="132"/>
      <c r="UEA177" s="132"/>
      <c r="UEB177" s="132"/>
      <c r="UEC177" s="132"/>
      <c r="UED177" s="132"/>
      <c r="UEE177" s="132"/>
      <c r="UEF177" s="132"/>
      <c r="UEG177" s="132"/>
      <c r="UEH177" s="132"/>
      <c r="UEI177" s="132"/>
      <c r="UEJ177" s="132"/>
      <c r="UEK177" s="132"/>
      <c r="UEL177" s="132"/>
      <c r="UEM177" s="132"/>
      <c r="UEN177" s="132"/>
      <c r="UEO177" s="132"/>
      <c r="UEP177" s="132"/>
      <c r="UEQ177" s="132"/>
      <c r="UER177" s="132"/>
      <c r="UES177" s="132"/>
      <c r="UET177" s="132"/>
      <c r="UEU177" s="132"/>
      <c r="UEV177" s="132"/>
      <c r="UEW177" s="132"/>
      <c r="UEX177" s="132"/>
      <c r="UEY177" s="132"/>
      <c r="UEZ177" s="132"/>
      <c r="UFA177" s="132"/>
      <c r="UFB177" s="132"/>
      <c r="UFC177" s="132"/>
      <c r="UFD177" s="132"/>
      <c r="UFE177" s="132"/>
      <c r="UFF177" s="132"/>
      <c r="UFG177" s="132"/>
      <c r="UFH177" s="132"/>
      <c r="UFI177" s="132"/>
      <c r="UFJ177" s="132"/>
      <c r="UFK177" s="132"/>
      <c r="UFL177" s="132"/>
      <c r="UFM177" s="132"/>
      <c r="UFN177" s="132"/>
      <c r="UFO177" s="132"/>
      <c r="UFP177" s="132"/>
      <c r="UFQ177" s="132"/>
      <c r="UFR177" s="132"/>
      <c r="UFS177" s="132"/>
      <c r="UFT177" s="132"/>
      <c r="UFU177" s="132"/>
      <c r="UFV177" s="132"/>
      <c r="UFW177" s="132"/>
      <c r="UFX177" s="132"/>
      <c r="UFY177" s="132"/>
      <c r="UFZ177" s="132"/>
      <c r="UGA177" s="132"/>
      <c r="UGB177" s="132"/>
      <c r="UGC177" s="132"/>
      <c r="UGD177" s="132"/>
      <c r="UGE177" s="132"/>
      <c r="UGF177" s="132"/>
      <c r="UGG177" s="132"/>
      <c r="UGH177" s="132"/>
      <c r="UGI177" s="132"/>
      <c r="UGJ177" s="132"/>
      <c r="UGK177" s="132"/>
      <c r="UGL177" s="132"/>
      <c r="UGM177" s="132"/>
      <c r="UGN177" s="132"/>
      <c r="UGO177" s="132"/>
      <c r="UGP177" s="132"/>
      <c r="UGQ177" s="132"/>
      <c r="UGR177" s="132"/>
      <c r="UGS177" s="132"/>
      <c r="UGT177" s="132"/>
      <c r="UGU177" s="132"/>
      <c r="UGV177" s="132"/>
      <c r="UGW177" s="132"/>
      <c r="UGX177" s="132"/>
      <c r="UGY177" s="132"/>
      <c r="UGZ177" s="132"/>
      <c r="UHA177" s="132"/>
      <c r="UHB177" s="132"/>
      <c r="UHC177" s="132"/>
      <c r="UHD177" s="132"/>
      <c r="UHE177" s="132"/>
      <c r="UHF177" s="132"/>
      <c r="UHG177" s="132"/>
      <c r="UHH177" s="132"/>
      <c r="UHI177" s="132"/>
      <c r="UHJ177" s="132"/>
      <c r="UHK177" s="132"/>
      <c r="UHL177" s="132"/>
      <c r="UHM177" s="132"/>
      <c r="UHN177" s="132"/>
      <c r="UHO177" s="132"/>
      <c r="UHP177" s="132"/>
      <c r="UHQ177" s="132"/>
      <c r="UHR177" s="132"/>
      <c r="UHS177" s="132"/>
      <c r="UHT177" s="132"/>
      <c r="UHU177" s="132"/>
      <c r="UHV177" s="132"/>
      <c r="UHW177" s="132"/>
      <c r="UHX177" s="132"/>
      <c r="UHY177" s="132"/>
      <c r="UHZ177" s="132"/>
      <c r="UIA177" s="132"/>
      <c r="UIB177" s="132"/>
      <c r="UIC177" s="132"/>
      <c r="UID177" s="132"/>
      <c r="UIE177" s="132"/>
      <c r="UIF177" s="132"/>
      <c r="UIG177" s="132"/>
      <c r="UIH177" s="132"/>
      <c r="UII177" s="132"/>
      <c r="UIJ177" s="132"/>
      <c r="UIK177" s="132"/>
      <c r="UIL177" s="132"/>
      <c r="UIM177" s="132"/>
      <c r="UIN177" s="132"/>
      <c r="UIO177" s="132"/>
      <c r="UIP177" s="132"/>
      <c r="UIQ177" s="132"/>
      <c r="UIR177" s="132"/>
      <c r="UIS177" s="132"/>
      <c r="UIT177" s="132"/>
      <c r="UIU177" s="132"/>
      <c r="UIV177" s="132"/>
      <c r="UIW177" s="132"/>
      <c r="UIX177" s="132"/>
      <c r="UIY177" s="132"/>
      <c r="UIZ177" s="132"/>
      <c r="UJA177" s="132"/>
      <c r="UJB177" s="132"/>
      <c r="UJC177" s="132"/>
      <c r="UJD177" s="132"/>
      <c r="UJE177" s="132"/>
      <c r="UJF177" s="132"/>
      <c r="UJG177" s="132"/>
      <c r="UJH177" s="132"/>
      <c r="UJI177" s="132"/>
      <c r="UJJ177" s="132"/>
      <c r="UJK177" s="132"/>
      <c r="UJL177" s="132"/>
      <c r="UJM177" s="132"/>
      <c r="UJN177" s="132"/>
      <c r="UJO177" s="132"/>
      <c r="UJP177" s="132"/>
      <c r="UJQ177" s="132"/>
      <c r="UJR177" s="132"/>
      <c r="UJS177" s="132"/>
      <c r="UJT177" s="132"/>
      <c r="UJU177" s="132"/>
      <c r="UJV177" s="132"/>
      <c r="UJW177" s="132"/>
      <c r="UJX177" s="132"/>
      <c r="UJY177" s="132"/>
      <c r="UJZ177" s="132"/>
      <c r="UKA177" s="132"/>
      <c r="UKB177" s="132"/>
      <c r="UKC177" s="132"/>
      <c r="UKD177" s="132"/>
      <c r="UKE177" s="132"/>
      <c r="UKF177" s="132"/>
      <c r="UKG177" s="132"/>
      <c r="UKH177" s="132"/>
      <c r="UKI177" s="132"/>
      <c r="UKJ177" s="132"/>
      <c r="UKK177" s="132"/>
      <c r="UKL177" s="132"/>
      <c r="UKM177" s="132"/>
      <c r="UKN177" s="132"/>
      <c r="UKO177" s="132"/>
      <c r="UKP177" s="132"/>
      <c r="UKQ177" s="132"/>
      <c r="UKR177" s="132"/>
      <c r="UKS177" s="132"/>
      <c r="UKT177" s="132"/>
      <c r="UKU177" s="132"/>
      <c r="UKV177" s="132"/>
      <c r="UKW177" s="132"/>
      <c r="UKX177" s="132"/>
      <c r="UKY177" s="132"/>
      <c r="UKZ177" s="132"/>
      <c r="ULA177" s="132"/>
      <c r="ULB177" s="132"/>
      <c r="ULC177" s="132"/>
      <c r="ULD177" s="132"/>
      <c r="ULE177" s="132"/>
      <c r="ULF177" s="132"/>
      <c r="ULG177" s="132"/>
      <c r="ULH177" s="132"/>
      <c r="ULI177" s="132"/>
      <c r="ULJ177" s="132"/>
      <c r="ULK177" s="132"/>
      <c r="ULL177" s="132"/>
      <c r="ULM177" s="132"/>
      <c r="ULN177" s="132"/>
      <c r="ULO177" s="132"/>
      <c r="ULP177" s="132"/>
      <c r="ULQ177" s="132"/>
      <c r="ULR177" s="132"/>
      <c r="ULS177" s="132"/>
      <c r="ULT177" s="132"/>
      <c r="ULU177" s="132"/>
      <c r="ULV177" s="132"/>
      <c r="ULW177" s="132"/>
      <c r="ULX177" s="132"/>
      <c r="ULY177" s="132"/>
      <c r="ULZ177" s="132"/>
      <c r="UMA177" s="132"/>
      <c r="UMB177" s="132"/>
      <c r="UMC177" s="132"/>
      <c r="UMD177" s="132"/>
      <c r="UME177" s="132"/>
      <c r="UMF177" s="132"/>
      <c r="UMG177" s="132"/>
      <c r="UMH177" s="132"/>
      <c r="UMI177" s="132"/>
      <c r="UMJ177" s="132"/>
      <c r="UMK177" s="132"/>
      <c r="UML177" s="132"/>
      <c r="UMM177" s="132"/>
      <c r="UMN177" s="132"/>
      <c r="UMO177" s="132"/>
      <c r="UMP177" s="132"/>
      <c r="UMQ177" s="132"/>
      <c r="UMR177" s="132"/>
      <c r="UMS177" s="132"/>
      <c r="UMT177" s="132"/>
      <c r="UMU177" s="132"/>
      <c r="UMV177" s="132"/>
      <c r="UMW177" s="132"/>
      <c r="UMX177" s="132"/>
      <c r="UMY177" s="132"/>
      <c r="UMZ177" s="132"/>
      <c r="UNA177" s="132"/>
      <c r="UNB177" s="132"/>
      <c r="UNC177" s="132"/>
      <c r="UND177" s="132"/>
      <c r="UNE177" s="132"/>
      <c r="UNF177" s="132"/>
      <c r="UNG177" s="132"/>
      <c r="UNH177" s="132"/>
      <c r="UNI177" s="132"/>
      <c r="UNJ177" s="132"/>
      <c r="UNK177" s="132"/>
      <c r="UNL177" s="132"/>
      <c r="UNM177" s="132"/>
      <c r="UNN177" s="132"/>
      <c r="UNO177" s="132"/>
      <c r="UNP177" s="132"/>
      <c r="UNQ177" s="132"/>
      <c r="UNR177" s="132"/>
      <c r="UNS177" s="132"/>
      <c r="UNT177" s="132"/>
      <c r="UNU177" s="132"/>
      <c r="UNV177" s="132"/>
      <c r="UNW177" s="132"/>
      <c r="UNX177" s="132"/>
      <c r="UNY177" s="132"/>
      <c r="UNZ177" s="132"/>
      <c r="UOA177" s="132"/>
      <c r="UOB177" s="132"/>
      <c r="UOC177" s="132"/>
      <c r="UOD177" s="132"/>
      <c r="UOE177" s="132"/>
      <c r="UOF177" s="132"/>
      <c r="UOG177" s="132"/>
      <c r="UOH177" s="132"/>
      <c r="UOI177" s="132"/>
      <c r="UOJ177" s="132"/>
      <c r="UOK177" s="132"/>
      <c r="UOL177" s="132"/>
      <c r="UOM177" s="132"/>
      <c r="UON177" s="132"/>
      <c r="UOO177" s="132"/>
      <c r="UOP177" s="132"/>
      <c r="UOQ177" s="132"/>
      <c r="UOR177" s="132"/>
      <c r="UOS177" s="132"/>
      <c r="UOT177" s="132"/>
      <c r="UOU177" s="132"/>
      <c r="UOV177" s="132"/>
      <c r="UOW177" s="132"/>
      <c r="UOX177" s="132"/>
      <c r="UOY177" s="132"/>
      <c r="UOZ177" s="132"/>
      <c r="UPA177" s="132"/>
      <c r="UPB177" s="132"/>
      <c r="UPC177" s="132"/>
      <c r="UPD177" s="132"/>
      <c r="UPE177" s="132"/>
      <c r="UPF177" s="132"/>
      <c r="UPG177" s="132"/>
      <c r="UPH177" s="132"/>
      <c r="UPI177" s="132"/>
      <c r="UPJ177" s="132"/>
      <c r="UPK177" s="132"/>
      <c r="UPL177" s="132"/>
      <c r="UPM177" s="132"/>
      <c r="UPN177" s="132"/>
      <c r="UPO177" s="132"/>
      <c r="UPP177" s="132"/>
      <c r="UPQ177" s="132"/>
      <c r="UPR177" s="132"/>
      <c r="UPS177" s="132"/>
      <c r="UPT177" s="132"/>
      <c r="UPU177" s="132"/>
      <c r="UPV177" s="132"/>
      <c r="UPW177" s="132"/>
      <c r="UPX177" s="132"/>
      <c r="UPY177" s="132"/>
      <c r="UPZ177" s="132"/>
      <c r="UQA177" s="132"/>
      <c r="UQB177" s="132"/>
      <c r="UQC177" s="132"/>
      <c r="UQD177" s="132"/>
      <c r="UQE177" s="132"/>
      <c r="UQF177" s="132"/>
      <c r="UQG177" s="132"/>
      <c r="UQH177" s="132"/>
      <c r="UQI177" s="132"/>
      <c r="UQJ177" s="132"/>
      <c r="UQK177" s="132"/>
      <c r="UQL177" s="132"/>
      <c r="UQM177" s="132"/>
      <c r="UQN177" s="132"/>
      <c r="UQO177" s="132"/>
      <c r="UQP177" s="132"/>
      <c r="UQQ177" s="132"/>
      <c r="UQR177" s="132"/>
      <c r="UQS177" s="132"/>
      <c r="UQT177" s="132"/>
      <c r="UQU177" s="132"/>
      <c r="UQV177" s="132"/>
      <c r="UQW177" s="132"/>
      <c r="UQX177" s="132"/>
      <c r="UQY177" s="132"/>
      <c r="UQZ177" s="132"/>
      <c r="URA177" s="132"/>
      <c r="URB177" s="132"/>
      <c r="URC177" s="132"/>
      <c r="URD177" s="132"/>
      <c r="URE177" s="132"/>
      <c r="URF177" s="132"/>
      <c r="URG177" s="132"/>
      <c r="URH177" s="132"/>
      <c r="URI177" s="132"/>
      <c r="URJ177" s="132"/>
      <c r="URK177" s="132"/>
      <c r="URL177" s="132"/>
      <c r="URM177" s="132"/>
      <c r="URN177" s="132"/>
      <c r="URO177" s="132"/>
      <c r="URP177" s="132"/>
      <c r="URQ177" s="132"/>
      <c r="URR177" s="132"/>
      <c r="URS177" s="132"/>
      <c r="URT177" s="132"/>
      <c r="URU177" s="132"/>
      <c r="URV177" s="132"/>
      <c r="URW177" s="132"/>
      <c r="URX177" s="132"/>
      <c r="URY177" s="132"/>
      <c r="URZ177" s="132"/>
      <c r="USA177" s="132"/>
      <c r="USB177" s="132"/>
      <c r="USC177" s="132"/>
      <c r="USD177" s="132"/>
      <c r="USE177" s="132"/>
      <c r="USF177" s="132"/>
      <c r="USG177" s="132"/>
      <c r="USH177" s="132"/>
      <c r="USI177" s="132"/>
      <c r="USJ177" s="132"/>
      <c r="USK177" s="132"/>
      <c r="USL177" s="132"/>
      <c r="USM177" s="132"/>
      <c r="USN177" s="132"/>
      <c r="USO177" s="132"/>
      <c r="USP177" s="132"/>
      <c r="USQ177" s="132"/>
      <c r="USR177" s="132"/>
      <c r="USS177" s="132"/>
      <c r="UST177" s="132"/>
      <c r="USU177" s="132"/>
      <c r="USV177" s="132"/>
      <c r="USW177" s="132"/>
      <c r="USX177" s="132"/>
      <c r="USY177" s="132"/>
      <c r="USZ177" s="132"/>
      <c r="UTA177" s="132"/>
      <c r="UTB177" s="132"/>
      <c r="UTC177" s="132"/>
      <c r="UTD177" s="132"/>
      <c r="UTE177" s="132"/>
      <c r="UTF177" s="132"/>
      <c r="UTG177" s="132"/>
      <c r="UTH177" s="132"/>
      <c r="UTI177" s="132"/>
      <c r="UTJ177" s="132"/>
      <c r="UTK177" s="132"/>
      <c r="UTL177" s="132"/>
      <c r="UTM177" s="132"/>
      <c r="UTN177" s="132"/>
      <c r="UTO177" s="132"/>
      <c r="UTP177" s="132"/>
      <c r="UTQ177" s="132"/>
      <c r="UTR177" s="132"/>
      <c r="UTS177" s="132"/>
      <c r="UTT177" s="132"/>
      <c r="UTU177" s="132"/>
      <c r="UTV177" s="132"/>
      <c r="UTW177" s="132"/>
      <c r="UTX177" s="132"/>
      <c r="UTY177" s="132"/>
      <c r="UTZ177" s="132"/>
      <c r="UUA177" s="132"/>
      <c r="UUB177" s="132"/>
      <c r="UUC177" s="132"/>
      <c r="UUD177" s="132"/>
      <c r="UUE177" s="132"/>
      <c r="UUF177" s="132"/>
      <c r="UUG177" s="132"/>
      <c r="UUH177" s="132"/>
      <c r="UUI177" s="132"/>
      <c r="UUJ177" s="132"/>
      <c r="UUK177" s="132"/>
      <c r="UUL177" s="132"/>
      <c r="UUM177" s="132"/>
      <c r="UUN177" s="132"/>
      <c r="UUO177" s="132"/>
      <c r="UUP177" s="132"/>
      <c r="UUQ177" s="132"/>
      <c r="UUR177" s="132"/>
      <c r="UUS177" s="132"/>
      <c r="UUT177" s="132"/>
      <c r="UUU177" s="132"/>
      <c r="UUV177" s="132"/>
      <c r="UUW177" s="132"/>
      <c r="UUX177" s="132"/>
      <c r="UUY177" s="132"/>
      <c r="UUZ177" s="132"/>
      <c r="UVA177" s="132"/>
      <c r="UVB177" s="132"/>
      <c r="UVC177" s="132"/>
      <c r="UVD177" s="132"/>
      <c r="UVE177" s="132"/>
      <c r="UVF177" s="132"/>
      <c r="UVG177" s="132"/>
      <c r="UVH177" s="132"/>
      <c r="UVI177" s="132"/>
      <c r="UVJ177" s="132"/>
      <c r="UVK177" s="132"/>
      <c r="UVL177" s="132"/>
      <c r="UVM177" s="132"/>
      <c r="UVN177" s="132"/>
      <c r="UVO177" s="132"/>
      <c r="UVP177" s="132"/>
      <c r="UVQ177" s="132"/>
      <c r="UVR177" s="132"/>
      <c r="UVS177" s="132"/>
      <c r="UVT177" s="132"/>
      <c r="UVU177" s="132"/>
      <c r="UVV177" s="132"/>
      <c r="UVW177" s="132"/>
      <c r="UVX177" s="132"/>
      <c r="UVY177" s="132"/>
      <c r="UVZ177" s="132"/>
      <c r="UWA177" s="132"/>
      <c r="UWB177" s="132"/>
      <c r="UWC177" s="132"/>
      <c r="UWD177" s="132"/>
      <c r="UWE177" s="132"/>
      <c r="UWF177" s="132"/>
      <c r="UWG177" s="132"/>
      <c r="UWH177" s="132"/>
      <c r="UWI177" s="132"/>
      <c r="UWJ177" s="132"/>
      <c r="UWK177" s="132"/>
      <c r="UWL177" s="132"/>
      <c r="UWM177" s="132"/>
      <c r="UWN177" s="132"/>
      <c r="UWO177" s="132"/>
      <c r="UWP177" s="132"/>
      <c r="UWQ177" s="132"/>
      <c r="UWR177" s="132"/>
      <c r="UWS177" s="132"/>
      <c r="UWT177" s="132"/>
      <c r="UWU177" s="132"/>
      <c r="UWV177" s="132"/>
      <c r="UWW177" s="132"/>
      <c r="UWX177" s="132"/>
      <c r="UWY177" s="132"/>
      <c r="UWZ177" s="132"/>
      <c r="UXA177" s="132"/>
      <c r="UXB177" s="132"/>
      <c r="UXC177" s="132"/>
      <c r="UXD177" s="132"/>
      <c r="UXE177" s="132"/>
      <c r="UXF177" s="132"/>
      <c r="UXG177" s="132"/>
      <c r="UXH177" s="132"/>
      <c r="UXI177" s="132"/>
      <c r="UXJ177" s="132"/>
      <c r="UXK177" s="132"/>
      <c r="UXL177" s="132"/>
      <c r="UXM177" s="132"/>
      <c r="UXN177" s="132"/>
      <c r="UXO177" s="132"/>
      <c r="UXP177" s="132"/>
      <c r="UXQ177" s="132"/>
      <c r="UXR177" s="132"/>
      <c r="UXS177" s="132"/>
      <c r="UXT177" s="132"/>
      <c r="UXU177" s="132"/>
      <c r="UXV177" s="132"/>
      <c r="UXW177" s="132"/>
      <c r="UXX177" s="132"/>
      <c r="UXY177" s="132"/>
      <c r="UXZ177" s="132"/>
      <c r="UYA177" s="132"/>
      <c r="UYB177" s="132"/>
      <c r="UYC177" s="132"/>
      <c r="UYD177" s="132"/>
      <c r="UYE177" s="132"/>
      <c r="UYF177" s="132"/>
      <c r="UYG177" s="132"/>
      <c r="UYH177" s="132"/>
      <c r="UYI177" s="132"/>
      <c r="UYJ177" s="132"/>
      <c r="UYK177" s="132"/>
      <c r="UYL177" s="132"/>
      <c r="UYM177" s="132"/>
      <c r="UYN177" s="132"/>
      <c r="UYO177" s="132"/>
      <c r="UYP177" s="132"/>
      <c r="UYQ177" s="132"/>
      <c r="UYR177" s="132"/>
      <c r="UYS177" s="132"/>
      <c r="UYT177" s="132"/>
      <c r="UYU177" s="132"/>
      <c r="UYV177" s="132"/>
      <c r="UYW177" s="132"/>
      <c r="UYX177" s="132"/>
      <c r="UYY177" s="132"/>
      <c r="UYZ177" s="132"/>
      <c r="UZA177" s="132"/>
      <c r="UZB177" s="132"/>
      <c r="UZC177" s="132"/>
      <c r="UZD177" s="132"/>
      <c r="UZE177" s="132"/>
      <c r="UZF177" s="132"/>
      <c r="UZG177" s="132"/>
      <c r="UZH177" s="132"/>
      <c r="UZI177" s="132"/>
      <c r="UZJ177" s="132"/>
      <c r="UZK177" s="132"/>
      <c r="UZL177" s="132"/>
      <c r="UZM177" s="132"/>
      <c r="UZN177" s="132"/>
      <c r="UZO177" s="132"/>
      <c r="UZP177" s="132"/>
      <c r="UZQ177" s="132"/>
      <c r="UZR177" s="132"/>
      <c r="UZS177" s="132"/>
      <c r="UZT177" s="132"/>
      <c r="UZU177" s="132"/>
      <c r="UZV177" s="132"/>
      <c r="UZW177" s="132"/>
      <c r="UZX177" s="132"/>
      <c r="UZY177" s="132"/>
      <c r="UZZ177" s="132"/>
      <c r="VAA177" s="132"/>
      <c r="VAB177" s="132"/>
      <c r="VAC177" s="132"/>
      <c r="VAD177" s="132"/>
      <c r="VAE177" s="132"/>
      <c r="VAF177" s="132"/>
      <c r="VAG177" s="132"/>
      <c r="VAH177" s="132"/>
      <c r="VAI177" s="132"/>
      <c r="VAJ177" s="132"/>
      <c r="VAK177" s="132"/>
      <c r="VAL177" s="132"/>
      <c r="VAM177" s="132"/>
      <c r="VAN177" s="132"/>
      <c r="VAO177" s="132"/>
      <c r="VAP177" s="132"/>
      <c r="VAQ177" s="132"/>
      <c r="VAR177" s="132"/>
      <c r="VAS177" s="132"/>
      <c r="VAT177" s="132"/>
      <c r="VAU177" s="132"/>
      <c r="VAV177" s="132"/>
      <c r="VAW177" s="132"/>
      <c r="VAX177" s="132"/>
      <c r="VAY177" s="132"/>
      <c r="VAZ177" s="132"/>
      <c r="VBA177" s="132"/>
      <c r="VBB177" s="132"/>
      <c r="VBC177" s="132"/>
      <c r="VBD177" s="132"/>
      <c r="VBE177" s="132"/>
      <c r="VBF177" s="132"/>
      <c r="VBG177" s="132"/>
      <c r="VBH177" s="132"/>
      <c r="VBI177" s="132"/>
      <c r="VBJ177" s="132"/>
      <c r="VBK177" s="132"/>
      <c r="VBL177" s="132"/>
      <c r="VBM177" s="132"/>
      <c r="VBN177" s="132"/>
      <c r="VBO177" s="132"/>
      <c r="VBP177" s="132"/>
      <c r="VBQ177" s="132"/>
      <c r="VBR177" s="132"/>
      <c r="VBS177" s="132"/>
      <c r="VBT177" s="132"/>
      <c r="VBU177" s="132"/>
      <c r="VBV177" s="132"/>
      <c r="VBW177" s="132"/>
      <c r="VBX177" s="132"/>
      <c r="VBY177" s="132"/>
      <c r="VBZ177" s="132"/>
      <c r="VCA177" s="132"/>
      <c r="VCB177" s="132"/>
      <c r="VCC177" s="132"/>
      <c r="VCD177" s="132"/>
      <c r="VCE177" s="132"/>
      <c r="VCF177" s="132"/>
      <c r="VCG177" s="132"/>
      <c r="VCH177" s="132"/>
      <c r="VCI177" s="132"/>
      <c r="VCJ177" s="132"/>
      <c r="VCK177" s="132"/>
      <c r="VCL177" s="132"/>
      <c r="VCM177" s="132"/>
      <c r="VCN177" s="132"/>
      <c r="VCO177" s="132"/>
      <c r="VCP177" s="132"/>
      <c r="VCQ177" s="132"/>
      <c r="VCR177" s="132"/>
      <c r="VCS177" s="132"/>
      <c r="VCT177" s="132"/>
      <c r="VCU177" s="132"/>
      <c r="VCV177" s="132"/>
      <c r="VCW177" s="132"/>
      <c r="VCX177" s="132"/>
      <c r="VCY177" s="132"/>
      <c r="VCZ177" s="132"/>
      <c r="VDA177" s="132"/>
      <c r="VDB177" s="132"/>
      <c r="VDC177" s="132"/>
      <c r="VDD177" s="132"/>
      <c r="VDE177" s="132"/>
      <c r="VDF177" s="132"/>
      <c r="VDG177" s="132"/>
      <c r="VDH177" s="132"/>
      <c r="VDI177" s="132"/>
      <c r="VDJ177" s="132"/>
      <c r="VDK177" s="132"/>
      <c r="VDL177" s="132"/>
      <c r="VDM177" s="132"/>
      <c r="VDN177" s="132"/>
      <c r="VDO177" s="132"/>
      <c r="VDP177" s="132"/>
      <c r="VDQ177" s="132"/>
      <c r="VDR177" s="132"/>
      <c r="VDS177" s="132"/>
      <c r="VDT177" s="132"/>
      <c r="VDU177" s="132"/>
      <c r="VDV177" s="132"/>
      <c r="VDW177" s="132"/>
      <c r="VDX177" s="132"/>
      <c r="VDY177" s="132"/>
      <c r="VDZ177" s="132"/>
      <c r="VEA177" s="132"/>
      <c r="VEB177" s="132"/>
      <c r="VEC177" s="132"/>
      <c r="VED177" s="132"/>
      <c r="VEE177" s="132"/>
      <c r="VEF177" s="132"/>
      <c r="VEG177" s="132"/>
      <c r="VEH177" s="132"/>
      <c r="VEI177" s="132"/>
      <c r="VEJ177" s="132"/>
      <c r="VEK177" s="132"/>
      <c r="VEL177" s="132"/>
      <c r="VEM177" s="132"/>
      <c r="VEN177" s="132"/>
      <c r="VEO177" s="132"/>
      <c r="VEP177" s="132"/>
      <c r="VEQ177" s="132"/>
      <c r="VER177" s="132"/>
      <c r="VES177" s="132"/>
      <c r="VET177" s="132"/>
      <c r="VEU177" s="132"/>
      <c r="VEV177" s="132"/>
      <c r="VEW177" s="132"/>
      <c r="VEX177" s="132"/>
      <c r="VEY177" s="132"/>
      <c r="VEZ177" s="132"/>
      <c r="VFA177" s="132"/>
      <c r="VFB177" s="132"/>
      <c r="VFC177" s="132"/>
      <c r="VFD177" s="132"/>
      <c r="VFE177" s="132"/>
      <c r="VFF177" s="132"/>
      <c r="VFG177" s="132"/>
      <c r="VFH177" s="132"/>
      <c r="VFI177" s="132"/>
      <c r="VFJ177" s="132"/>
      <c r="VFK177" s="132"/>
      <c r="VFL177" s="132"/>
      <c r="VFM177" s="132"/>
      <c r="VFN177" s="132"/>
      <c r="VFO177" s="132"/>
      <c r="VFP177" s="132"/>
      <c r="VFQ177" s="132"/>
      <c r="VFR177" s="132"/>
      <c r="VFS177" s="132"/>
      <c r="VFT177" s="132"/>
      <c r="VFU177" s="132"/>
      <c r="VFV177" s="132"/>
      <c r="VFW177" s="132"/>
      <c r="VFX177" s="132"/>
      <c r="VFY177" s="132"/>
      <c r="VFZ177" s="132"/>
      <c r="VGA177" s="132"/>
      <c r="VGB177" s="132"/>
      <c r="VGC177" s="132"/>
      <c r="VGD177" s="132"/>
      <c r="VGE177" s="132"/>
      <c r="VGF177" s="132"/>
      <c r="VGG177" s="132"/>
      <c r="VGH177" s="132"/>
      <c r="VGI177" s="132"/>
      <c r="VGJ177" s="132"/>
      <c r="VGK177" s="132"/>
      <c r="VGL177" s="132"/>
      <c r="VGM177" s="132"/>
      <c r="VGN177" s="132"/>
      <c r="VGO177" s="132"/>
      <c r="VGP177" s="132"/>
      <c r="VGQ177" s="132"/>
      <c r="VGR177" s="132"/>
      <c r="VGS177" s="132"/>
      <c r="VGT177" s="132"/>
      <c r="VGU177" s="132"/>
      <c r="VGV177" s="132"/>
      <c r="VGW177" s="132"/>
      <c r="VGX177" s="132"/>
      <c r="VGY177" s="132"/>
      <c r="VGZ177" s="132"/>
      <c r="VHA177" s="132"/>
      <c r="VHB177" s="132"/>
      <c r="VHC177" s="132"/>
      <c r="VHD177" s="132"/>
      <c r="VHE177" s="132"/>
      <c r="VHF177" s="132"/>
      <c r="VHG177" s="132"/>
      <c r="VHH177" s="132"/>
      <c r="VHI177" s="132"/>
      <c r="VHJ177" s="132"/>
      <c r="VHK177" s="132"/>
      <c r="VHL177" s="132"/>
      <c r="VHM177" s="132"/>
      <c r="VHN177" s="132"/>
      <c r="VHO177" s="132"/>
      <c r="VHP177" s="132"/>
      <c r="VHQ177" s="132"/>
      <c r="VHR177" s="132"/>
      <c r="VHS177" s="132"/>
      <c r="VHT177" s="132"/>
      <c r="VHU177" s="132"/>
      <c r="VHV177" s="132"/>
      <c r="VHW177" s="132"/>
      <c r="VHX177" s="132"/>
      <c r="VHY177" s="132"/>
      <c r="VHZ177" s="132"/>
      <c r="VIA177" s="132"/>
      <c r="VIB177" s="132"/>
      <c r="VIC177" s="132"/>
      <c r="VID177" s="132"/>
      <c r="VIE177" s="132"/>
      <c r="VIF177" s="132"/>
      <c r="VIG177" s="132"/>
      <c r="VIH177" s="132"/>
      <c r="VII177" s="132"/>
      <c r="VIJ177" s="132"/>
      <c r="VIK177" s="132"/>
      <c r="VIL177" s="132"/>
      <c r="VIM177" s="132"/>
      <c r="VIN177" s="132"/>
      <c r="VIO177" s="132"/>
      <c r="VIP177" s="132"/>
      <c r="VIQ177" s="132"/>
      <c r="VIR177" s="132"/>
      <c r="VIS177" s="132"/>
      <c r="VIT177" s="132"/>
      <c r="VIU177" s="132"/>
      <c r="VIV177" s="132"/>
      <c r="VIW177" s="132"/>
      <c r="VIX177" s="132"/>
      <c r="VIY177" s="132"/>
      <c r="VIZ177" s="132"/>
      <c r="VJA177" s="132"/>
      <c r="VJB177" s="132"/>
      <c r="VJC177" s="132"/>
      <c r="VJD177" s="132"/>
      <c r="VJE177" s="132"/>
      <c r="VJF177" s="132"/>
      <c r="VJG177" s="132"/>
      <c r="VJH177" s="132"/>
      <c r="VJI177" s="132"/>
      <c r="VJJ177" s="132"/>
      <c r="VJK177" s="132"/>
      <c r="VJL177" s="132"/>
      <c r="VJM177" s="132"/>
      <c r="VJN177" s="132"/>
      <c r="VJO177" s="132"/>
      <c r="VJP177" s="132"/>
      <c r="VJQ177" s="132"/>
      <c r="VJR177" s="132"/>
      <c r="VJS177" s="132"/>
      <c r="VJT177" s="132"/>
      <c r="VJU177" s="132"/>
      <c r="VJV177" s="132"/>
      <c r="VJW177" s="132"/>
      <c r="VJX177" s="132"/>
      <c r="VJY177" s="132"/>
      <c r="VJZ177" s="132"/>
      <c r="VKA177" s="132"/>
      <c r="VKB177" s="132"/>
      <c r="VKC177" s="132"/>
      <c r="VKD177" s="132"/>
      <c r="VKE177" s="132"/>
      <c r="VKF177" s="132"/>
      <c r="VKG177" s="132"/>
      <c r="VKH177" s="132"/>
      <c r="VKI177" s="132"/>
      <c r="VKJ177" s="132"/>
      <c r="VKK177" s="132"/>
      <c r="VKL177" s="132"/>
      <c r="VKM177" s="132"/>
      <c r="VKN177" s="132"/>
      <c r="VKO177" s="132"/>
      <c r="VKP177" s="132"/>
      <c r="VKQ177" s="132"/>
      <c r="VKR177" s="132"/>
      <c r="VKS177" s="132"/>
      <c r="VKT177" s="132"/>
      <c r="VKU177" s="132"/>
      <c r="VKV177" s="132"/>
      <c r="VKW177" s="132"/>
      <c r="VKX177" s="132"/>
      <c r="VKY177" s="132"/>
      <c r="VKZ177" s="132"/>
      <c r="VLA177" s="132"/>
      <c r="VLB177" s="132"/>
      <c r="VLC177" s="132"/>
      <c r="VLD177" s="132"/>
      <c r="VLE177" s="132"/>
      <c r="VLF177" s="132"/>
      <c r="VLG177" s="132"/>
      <c r="VLH177" s="132"/>
      <c r="VLI177" s="132"/>
      <c r="VLJ177" s="132"/>
      <c r="VLK177" s="132"/>
      <c r="VLL177" s="132"/>
      <c r="VLM177" s="132"/>
      <c r="VLN177" s="132"/>
      <c r="VLO177" s="132"/>
      <c r="VLP177" s="132"/>
      <c r="VLQ177" s="132"/>
      <c r="VLR177" s="132"/>
      <c r="VLS177" s="132"/>
      <c r="VLT177" s="132"/>
      <c r="VLU177" s="132"/>
      <c r="VLV177" s="132"/>
      <c r="VLW177" s="132"/>
      <c r="VLX177" s="132"/>
      <c r="VLY177" s="132"/>
      <c r="VLZ177" s="132"/>
      <c r="VMA177" s="132"/>
      <c r="VMB177" s="132"/>
      <c r="VMC177" s="132"/>
      <c r="VMD177" s="132"/>
      <c r="VME177" s="132"/>
      <c r="VMF177" s="132"/>
      <c r="VMG177" s="132"/>
      <c r="VMH177" s="132"/>
      <c r="VMI177" s="132"/>
      <c r="VMJ177" s="132"/>
      <c r="VMK177" s="132"/>
      <c r="VML177" s="132"/>
      <c r="VMM177" s="132"/>
      <c r="VMN177" s="132"/>
      <c r="VMO177" s="132"/>
      <c r="VMP177" s="132"/>
      <c r="VMQ177" s="132"/>
      <c r="VMR177" s="132"/>
      <c r="VMS177" s="132"/>
      <c r="VMT177" s="132"/>
      <c r="VMU177" s="132"/>
      <c r="VMV177" s="132"/>
      <c r="VMW177" s="132"/>
      <c r="VMX177" s="132"/>
      <c r="VMY177" s="132"/>
      <c r="VMZ177" s="132"/>
      <c r="VNA177" s="132"/>
      <c r="VNB177" s="132"/>
      <c r="VNC177" s="132"/>
      <c r="VND177" s="132"/>
      <c r="VNE177" s="132"/>
      <c r="VNF177" s="132"/>
      <c r="VNG177" s="132"/>
      <c r="VNH177" s="132"/>
      <c r="VNI177" s="132"/>
      <c r="VNJ177" s="132"/>
      <c r="VNK177" s="132"/>
      <c r="VNL177" s="132"/>
      <c r="VNM177" s="132"/>
      <c r="VNN177" s="132"/>
      <c r="VNO177" s="132"/>
      <c r="VNP177" s="132"/>
      <c r="VNQ177" s="132"/>
      <c r="VNR177" s="132"/>
      <c r="VNS177" s="132"/>
      <c r="VNT177" s="132"/>
      <c r="VNU177" s="132"/>
      <c r="VNV177" s="132"/>
      <c r="VNW177" s="132"/>
      <c r="VNX177" s="132"/>
      <c r="VNY177" s="132"/>
      <c r="VNZ177" s="132"/>
      <c r="VOA177" s="132"/>
      <c r="VOB177" s="132"/>
      <c r="VOC177" s="132"/>
      <c r="VOD177" s="132"/>
      <c r="VOE177" s="132"/>
      <c r="VOF177" s="132"/>
      <c r="VOG177" s="132"/>
      <c r="VOH177" s="132"/>
      <c r="VOI177" s="132"/>
      <c r="VOJ177" s="132"/>
      <c r="VOK177" s="132"/>
      <c r="VOL177" s="132"/>
      <c r="VOM177" s="132"/>
      <c r="VON177" s="132"/>
      <c r="VOO177" s="132"/>
      <c r="VOP177" s="132"/>
      <c r="VOQ177" s="132"/>
      <c r="VOR177" s="132"/>
      <c r="VOS177" s="132"/>
      <c r="VOT177" s="132"/>
      <c r="VOU177" s="132"/>
      <c r="VOV177" s="132"/>
      <c r="VOW177" s="132"/>
      <c r="VOX177" s="132"/>
      <c r="VOY177" s="132"/>
      <c r="VOZ177" s="132"/>
      <c r="VPA177" s="132"/>
      <c r="VPB177" s="132"/>
      <c r="VPC177" s="132"/>
      <c r="VPD177" s="132"/>
      <c r="VPE177" s="132"/>
      <c r="VPF177" s="132"/>
      <c r="VPG177" s="132"/>
      <c r="VPH177" s="132"/>
      <c r="VPI177" s="132"/>
      <c r="VPJ177" s="132"/>
      <c r="VPK177" s="132"/>
      <c r="VPL177" s="132"/>
      <c r="VPM177" s="132"/>
      <c r="VPN177" s="132"/>
      <c r="VPO177" s="132"/>
      <c r="VPP177" s="132"/>
      <c r="VPQ177" s="132"/>
      <c r="VPR177" s="132"/>
      <c r="VPS177" s="132"/>
      <c r="VPT177" s="132"/>
      <c r="VPU177" s="132"/>
      <c r="VPV177" s="132"/>
      <c r="VPW177" s="132"/>
      <c r="VPX177" s="132"/>
      <c r="VPY177" s="132"/>
      <c r="VPZ177" s="132"/>
      <c r="VQA177" s="132"/>
      <c r="VQB177" s="132"/>
      <c r="VQC177" s="132"/>
      <c r="VQD177" s="132"/>
      <c r="VQE177" s="132"/>
      <c r="VQF177" s="132"/>
      <c r="VQG177" s="132"/>
      <c r="VQH177" s="132"/>
      <c r="VQI177" s="132"/>
      <c r="VQJ177" s="132"/>
      <c r="VQK177" s="132"/>
      <c r="VQL177" s="132"/>
      <c r="VQM177" s="132"/>
      <c r="VQN177" s="132"/>
      <c r="VQO177" s="132"/>
      <c r="VQP177" s="132"/>
      <c r="VQQ177" s="132"/>
      <c r="VQR177" s="132"/>
      <c r="VQS177" s="132"/>
      <c r="VQT177" s="132"/>
      <c r="VQU177" s="132"/>
      <c r="VQV177" s="132"/>
      <c r="VQW177" s="132"/>
      <c r="VQX177" s="132"/>
      <c r="VQY177" s="132"/>
      <c r="VQZ177" s="132"/>
      <c r="VRA177" s="132"/>
      <c r="VRB177" s="132"/>
      <c r="VRC177" s="132"/>
      <c r="VRD177" s="132"/>
      <c r="VRE177" s="132"/>
      <c r="VRF177" s="132"/>
      <c r="VRG177" s="132"/>
      <c r="VRH177" s="132"/>
      <c r="VRI177" s="132"/>
      <c r="VRJ177" s="132"/>
      <c r="VRK177" s="132"/>
      <c r="VRL177" s="132"/>
      <c r="VRM177" s="132"/>
      <c r="VRN177" s="132"/>
      <c r="VRO177" s="132"/>
      <c r="VRP177" s="132"/>
      <c r="VRQ177" s="132"/>
      <c r="VRR177" s="132"/>
      <c r="VRS177" s="132"/>
      <c r="VRT177" s="132"/>
      <c r="VRU177" s="132"/>
      <c r="VRV177" s="132"/>
      <c r="VRW177" s="132"/>
      <c r="VRX177" s="132"/>
      <c r="VRY177" s="132"/>
      <c r="VRZ177" s="132"/>
      <c r="VSA177" s="132"/>
      <c r="VSB177" s="132"/>
      <c r="VSC177" s="132"/>
      <c r="VSD177" s="132"/>
      <c r="VSE177" s="132"/>
      <c r="VSF177" s="132"/>
      <c r="VSG177" s="132"/>
      <c r="VSH177" s="132"/>
      <c r="VSI177" s="132"/>
      <c r="VSJ177" s="132"/>
      <c r="VSK177" s="132"/>
      <c r="VSL177" s="132"/>
      <c r="VSM177" s="132"/>
      <c r="VSN177" s="132"/>
      <c r="VSO177" s="132"/>
      <c r="VSP177" s="132"/>
      <c r="VSQ177" s="132"/>
      <c r="VSR177" s="132"/>
      <c r="VSS177" s="132"/>
      <c r="VST177" s="132"/>
      <c r="VSU177" s="132"/>
      <c r="VSV177" s="132"/>
      <c r="VSW177" s="132"/>
      <c r="VSX177" s="132"/>
      <c r="VSY177" s="132"/>
      <c r="VSZ177" s="132"/>
      <c r="VTA177" s="132"/>
      <c r="VTB177" s="132"/>
      <c r="VTC177" s="132"/>
      <c r="VTD177" s="132"/>
      <c r="VTE177" s="132"/>
      <c r="VTF177" s="132"/>
      <c r="VTG177" s="132"/>
      <c r="VTH177" s="132"/>
      <c r="VTI177" s="132"/>
      <c r="VTJ177" s="132"/>
      <c r="VTK177" s="132"/>
      <c r="VTL177" s="132"/>
      <c r="VTM177" s="132"/>
      <c r="VTN177" s="132"/>
      <c r="VTO177" s="132"/>
      <c r="VTP177" s="132"/>
      <c r="VTQ177" s="132"/>
      <c r="VTR177" s="132"/>
      <c r="VTS177" s="132"/>
      <c r="VTT177" s="132"/>
      <c r="VTU177" s="132"/>
      <c r="VTV177" s="132"/>
      <c r="VTW177" s="132"/>
      <c r="VTX177" s="132"/>
      <c r="VTY177" s="132"/>
      <c r="VTZ177" s="132"/>
      <c r="VUA177" s="132"/>
      <c r="VUB177" s="132"/>
      <c r="VUC177" s="132"/>
      <c r="VUD177" s="132"/>
      <c r="VUE177" s="132"/>
      <c r="VUF177" s="132"/>
      <c r="VUG177" s="132"/>
      <c r="VUH177" s="132"/>
      <c r="VUI177" s="132"/>
      <c r="VUJ177" s="132"/>
      <c r="VUK177" s="132"/>
      <c r="VUL177" s="132"/>
      <c r="VUM177" s="132"/>
      <c r="VUN177" s="132"/>
      <c r="VUO177" s="132"/>
      <c r="VUP177" s="132"/>
      <c r="VUQ177" s="132"/>
      <c r="VUR177" s="132"/>
      <c r="VUS177" s="132"/>
      <c r="VUT177" s="132"/>
      <c r="VUU177" s="132"/>
      <c r="VUV177" s="132"/>
      <c r="VUW177" s="132"/>
      <c r="VUX177" s="132"/>
      <c r="VUY177" s="132"/>
      <c r="VUZ177" s="132"/>
      <c r="VVA177" s="132"/>
      <c r="VVB177" s="132"/>
      <c r="VVC177" s="132"/>
      <c r="VVD177" s="132"/>
      <c r="VVE177" s="132"/>
      <c r="VVF177" s="132"/>
      <c r="VVG177" s="132"/>
      <c r="VVH177" s="132"/>
      <c r="VVI177" s="132"/>
      <c r="VVJ177" s="132"/>
      <c r="VVK177" s="132"/>
      <c r="VVL177" s="132"/>
      <c r="VVM177" s="132"/>
      <c r="VVN177" s="132"/>
      <c r="VVO177" s="132"/>
      <c r="VVP177" s="132"/>
      <c r="VVQ177" s="132"/>
      <c r="VVR177" s="132"/>
      <c r="VVS177" s="132"/>
      <c r="VVT177" s="132"/>
      <c r="VVU177" s="132"/>
      <c r="VVV177" s="132"/>
      <c r="VVW177" s="132"/>
      <c r="VVX177" s="132"/>
      <c r="VVY177" s="132"/>
      <c r="VVZ177" s="132"/>
      <c r="VWA177" s="132"/>
      <c r="VWB177" s="132"/>
      <c r="VWC177" s="132"/>
      <c r="VWD177" s="132"/>
      <c r="VWE177" s="132"/>
      <c r="VWF177" s="132"/>
      <c r="VWG177" s="132"/>
      <c r="VWH177" s="132"/>
      <c r="VWI177" s="132"/>
      <c r="VWJ177" s="132"/>
      <c r="VWK177" s="132"/>
      <c r="VWL177" s="132"/>
      <c r="VWM177" s="132"/>
      <c r="VWN177" s="132"/>
      <c r="VWO177" s="132"/>
      <c r="VWP177" s="132"/>
      <c r="VWQ177" s="132"/>
      <c r="VWR177" s="132"/>
      <c r="VWS177" s="132"/>
      <c r="VWT177" s="132"/>
      <c r="VWU177" s="132"/>
      <c r="VWV177" s="132"/>
      <c r="VWW177" s="132"/>
      <c r="VWX177" s="132"/>
      <c r="VWY177" s="132"/>
      <c r="VWZ177" s="132"/>
      <c r="VXA177" s="132"/>
      <c r="VXB177" s="132"/>
      <c r="VXC177" s="132"/>
      <c r="VXD177" s="132"/>
      <c r="VXE177" s="132"/>
      <c r="VXF177" s="132"/>
      <c r="VXG177" s="132"/>
      <c r="VXH177" s="132"/>
      <c r="VXI177" s="132"/>
      <c r="VXJ177" s="132"/>
      <c r="VXK177" s="132"/>
      <c r="VXL177" s="132"/>
      <c r="VXM177" s="132"/>
      <c r="VXN177" s="132"/>
      <c r="VXO177" s="132"/>
      <c r="VXP177" s="132"/>
      <c r="VXQ177" s="132"/>
      <c r="VXR177" s="132"/>
      <c r="VXS177" s="132"/>
      <c r="VXT177" s="132"/>
      <c r="VXU177" s="132"/>
      <c r="VXV177" s="132"/>
      <c r="VXW177" s="132"/>
      <c r="VXX177" s="132"/>
      <c r="VXY177" s="132"/>
      <c r="VXZ177" s="132"/>
      <c r="VYA177" s="132"/>
      <c r="VYB177" s="132"/>
      <c r="VYC177" s="132"/>
      <c r="VYD177" s="132"/>
      <c r="VYE177" s="132"/>
      <c r="VYF177" s="132"/>
      <c r="VYG177" s="132"/>
      <c r="VYH177" s="132"/>
      <c r="VYI177" s="132"/>
      <c r="VYJ177" s="132"/>
      <c r="VYK177" s="132"/>
      <c r="VYL177" s="132"/>
      <c r="VYM177" s="132"/>
      <c r="VYN177" s="132"/>
      <c r="VYO177" s="132"/>
      <c r="VYP177" s="132"/>
      <c r="VYQ177" s="132"/>
      <c r="VYR177" s="132"/>
      <c r="VYS177" s="132"/>
      <c r="VYT177" s="132"/>
      <c r="VYU177" s="132"/>
      <c r="VYV177" s="132"/>
      <c r="VYW177" s="132"/>
      <c r="VYX177" s="132"/>
      <c r="VYY177" s="132"/>
      <c r="VYZ177" s="132"/>
      <c r="VZA177" s="132"/>
      <c r="VZB177" s="132"/>
      <c r="VZC177" s="132"/>
      <c r="VZD177" s="132"/>
      <c r="VZE177" s="132"/>
      <c r="VZF177" s="132"/>
      <c r="VZG177" s="132"/>
      <c r="VZH177" s="132"/>
      <c r="VZI177" s="132"/>
      <c r="VZJ177" s="132"/>
      <c r="VZK177" s="132"/>
      <c r="VZL177" s="132"/>
      <c r="VZM177" s="132"/>
      <c r="VZN177" s="132"/>
      <c r="VZO177" s="132"/>
      <c r="VZP177" s="132"/>
      <c r="VZQ177" s="132"/>
      <c r="VZR177" s="132"/>
      <c r="VZS177" s="132"/>
      <c r="VZT177" s="132"/>
      <c r="VZU177" s="132"/>
      <c r="VZV177" s="132"/>
      <c r="VZW177" s="132"/>
      <c r="VZX177" s="132"/>
      <c r="VZY177" s="132"/>
      <c r="VZZ177" s="132"/>
      <c r="WAA177" s="132"/>
      <c r="WAB177" s="132"/>
      <c r="WAC177" s="132"/>
      <c r="WAD177" s="132"/>
      <c r="WAE177" s="132"/>
      <c r="WAF177" s="132"/>
      <c r="WAG177" s="132"/>
      <c r="WAH177" s="132"/>
      <c r="WAI177" s="132"/>
      <c r="WAJ177" s="132"/>
      <c r="WAK177" s="132"/>
      <c r="WAL177" s="132"/>
      <c r="WAM177" s="132"/>
      <c r="WAN177" s="132"/>
      <c r="WAO177" s="132"/>
      <c r="WAP177" s="132"/>
      <c r="WAQ177" s="132"/>
      <c r="WAR177" s="132"/>
      <c r="WAS177" s="132"/>
      <c r="WAT177" s="132"/>
      <c r="WAU177" s="132"/>
      <c r="WAV177" s="132"/>
      <c r="WAW177" s="132"/>
      <c r="WAX177" s="132"/>
      <c r="WAY177" s="132"/>
      <c r="WAZ177" s="132"/>
      <c r="WBA177" s="132"/>
      <c r="WBB177" s="132"/>
      <c r="WBC177" s="132"/>
      <c r="WBD177" s="132"/>
      <c r="WBE177" s="132"/>
      <c r="WBF177" s="132"/>
      <c r="WBG177" s="132"/>
      <c r="WBH177" s="132"/>
      <c r="WBI177" s="132"/>
      <c r="WBJ177" s="132"/>
      <c r="WBK177" s="132"/>
      <c r="WBL177" s="132"/>
      <c r="WBM177" s="132"/>
      <c r="WBN177" s="132"/>
      <c r="WBO177" s="132"/>
      <c r="WBP177" s="132"/>
      <c r="WBQ177" s="132"/>
      <c r="WBR177" s="132"/>
      <c r="WBS177" s="132"/>
      <c r="WBT177" s="132"/>
      <c r="WBU177" s="132"/>
      <c r="WBV177" s="132"/>
      <c r="WBW177" s="132"/>
      <c r="WBX177" s="132"/>
      <c r="WBY177" s="132"/>
      <c r="WBZ177" s="132"/>
      <c r="WCA177" s="132"/>
      <c r="WCB177" s="132"/>
      <c r="WCC177" s="132"/>
      <c r="WCD177" s="132"/>
      <c r="WCE177" s="132"/>
      <c r="WCF177" s="132"/>
      <c r="WCG177" s="132"/>
      <c r="WCH177" s="132"/>
      <c r="WCI177" s="132"/>
      <c r="WCJ177" s="132"/>
      <c r="WCK177" s="132"/>
      <c r="WCL177" s="132"/>
      <c r="WCM177" s="132"/>
      <c r="WCN177" s="132"/>
      <c r="WCO177" s="132"/>
      <c r="WCP177" s="132"/>
      <c r="WCQ177" s="132"/>
      <c r="WCR177" s="132"/>
      <c r="WCS177" s="132"/>
      <c r="WCT177" s="132"/>
      <c r="WCU177" s="132"/>
      <c r="WCV177" s="132"/>
      <c r="WCW177" s="132"/>
      <c r="WCX177" s="132"/>
      <c r="WCY177" s="132"/>
      <c r="WCZ177" s="132"/>
      <c r="WDA177" s="132"/>
      <c r="WDB177" s="132"/>
      <c r="WDC177" s="132"/>
      <c r="WDD177" s="132"/>
      <c r="WDE177" s="132"/>
      <c r="WDF177" s="132"/>
      <c r="WDG177" s="132"/>
      <c r="WDH177" s="132"/>
      <c r="WDI177" s="132"/>
      <c r="WDJ177" s="132"/>
      <c r="WDK177" s="132"/>
      <c r="WDL177" s="132"/>
      <c r="WDM177" s="132"/>
      <c r="WDN177" s="132"/>
      <c r="WDO177" s="132"/>
      <c r="WDP177" s="132"/>
      <c r="WDQ177" s="132"/>
      <c r="WDR177" s="132"/>
      <c r="WDS177" s="132"/>
      <c r="WDT177" s="132"/>
      <c r="WDU177" s="132"/>
      <c r="WDV177" s="132"/>
      <c r="WDW177" s="132"/>
      <c r="WDX177" s="132"/>
      <c r="WDY177" s="132"/>
      <c r="WDZ177" s="132"/>
      <c r="WEA177" s="132"/>
      <c r="WEB177" s="132"/>
      <c r="WEC177" s="132"/>
      <c r="WED177" s="132"/>
      <c r="WEE177" s="132"/>
      <c r="WEF177" s="132"/>
      <c r="WEG177" s="132"/>
      <c r="WEH177" s="132"/>
      <c r="WEI177" s="132"/>
      <c r="WEJ177" s="132"/>
      <c r="WEK177" s="132"/>
      <c r="WEL177" s="132"/>
      <c r="WEM177" s="132"/>
      <c r="WEN177" s="132"/>
      <c r="WEO177" s="132"/>
      <c r="WEP177" s="132"/>
      <c r="WEQ177" s="132"/>
      <c r="WER177" s="132"/>
      <c r="WES177" s="132"/>
      <c r="WET177" s="132"/>
      <c r="WEU177" s="132"/>
      <c r="WEV177" s="132"/>
      <c r="WEW177" s="132"/>
      <c r="WEX177" s="132"/>
      <c r="WEY177" s="132"/>
      <c r="WEZ177" s="132"/>
      <c r="WFA177" s="132"/>
      <c r="WFB177" s="132"/>
      <c r="WFC177" s="132"/>
      <c r="WFD177" s="132"/>
      <c r="WFE177" s="132"/>
      <c r="WFF177" s="132"/>
      <c r="WFG177" s="132"/>
      <c r="WFH177" s="132"/>
      <c r="WFI177" s="132"/>
      <c r="WFJ177" s="132"/>
      <c r="WFK177" s="132"/>
      <c r="WFL177" s="132"/>
      <c r="WFM177" s="132"/>
      <c r="WFN177" s="132"/>
      <c r="WFO177" s="132"/>
      <c r="WFP177" s="132"/>
      <c r="WFQ177" s="132"/>
      <c r="WFR177" s="132"/>
      <c r="WFS177" s="132"/>
      <c r="WFT177" s="132"/>
      <c r="WFU177" s="132"/>
      <c r="WFV177" s="132"/>
      <c r="WFW177" s="132"/>
      <c r="WFX177" s="132"/>
      <c r="WFY177" s="132"/>
      <c r="WFZ177" s="132"/>
      <c r="WGA177" s="132"/>
      <c r="WGB177" s="132"/>
      <c r="WGC177" s="132"/>
      <c r="WGD177" s="132"/>
      <c r="WGE177" s="132"/>
      <c r="WGF177" s="132"/>
      <c r="WGG177" s="132"/>
      <c r="WGH177" s="132"/>
      <c r="WGI177" s="132"/>
      <c r="WGJ177" s="132"/>
      <c r="WGK177" s="132"/>
      <c r="WGL177" s="132"/>
      <c r="WGM177" s="132"/>
      <c r="WGN177" s="132"/>
      <c r="WGO177" s="132"/>
      <c r="WGP177" s="132"/>
      <c r="WGQ177" s="132"/>
      <c r="WGR177" s="132"/>
      <c r="WGS177" s="132"/>
      <c r="WGT177" s="132"/>
      <c r="WGU177" s="132"/>
      <c r="WGV177" s="132"/>
      <c r="WGW177" s="132"/>
      <c r="WGX177" s="132"/>
      <c r="WGY177" s="132"/>
      <c r="WGZ177" s="132"/>
      <c r="WHA177" s="132"/>
      <c r="WHB177" s="132"/>
      <c r="WHC177" s="132"/>
      <c r="WHD177" s="132"/>
      <c r="WHE177" s="132"/>
      <c r="WHF177" s="132"/>
      <c r="WHG177" s="132"/>
      <c r="WHH177" s="132"/>
      <c r="WHI177" s="132"/>
      <c r="WHJ177" s="132"/>
      <c r="WHK177" s="132"/>
      <c r="WHL177" s="132"/>
      <c r="WHM177" s="132"/>
      <c r="WHN177" s="132"/>
      <c r="WHO177" s="132"/>
      <c r="WHP177" s="132"/>
      <c r="WHQ177" s="132"/>
      <c r="WHR177" s="132"/>
      <c r="WHS177" s="132"/>
      <c r="WHT177" s="132"/>
      <c r="WHU177" s="132"/>
      <c r="WHV177" s="132"/>
      <c r="WHW177" s="132"/>
      <c r="WHX177" s="132"/>
      <c r="WHY177" s="132"/>
      <c r="WHZ177" s="132"/>
      <c r="WIA177" s="132"/>
      <c r="WIB177" s="132"/>
      <c r="WIC177" s="132"/>
      <c r="WID177" s="132"/>
      <c r="WIE177" s="132"/>
      <c r="WIF177" s="132"/>
      <c r="WIG177" s="132"/>
      <c r="WIH177" s="132"/>
      <c r="WII177" s="132"/>
      <c r="WIJ177" s="132"/>
      <c r="WIK177" s="132"/>
      <c r="WIL177" s="132"/>
      <c r="WIM177" s="132"/>
      <c r="WIN177" s="132"/>
      <c r="WIO177" s="132"/>
      <c r="WIP177" s="132"/>
      <c r="WIQ177" s="132"/>
      <c r="WIR177" s="132"/>
      <c r="WIS177" s="132"/>
      <c r="WIT177" s="132"/>
      <c r="WIU177" s="132"/>
      <c r="WIV177" s="132"/>
      <c r="WIW177" s="132"/>
      <c r="WIX177" s="132"/>
      <c r="WIY177" s="132"/>
      <c r="WIZ177" s="132"/>
      <c r="WJA177" s="132"/>
      <c r="WJB177" s="132"/>
      <c r="WJC177" s="132"/>
      <c r="WJD177" s="132"/>
      <c r="WJE177" s="132"/>
      <c r="WJF177" s="132"/>
      <c r="WJG177" s="132"/>
      <c r="WJH177" s="132"/>
      <c r="WJI177" s="132"/>
      <c r="WJJ177" s="132"/>
      <c r="WJK177" s="132"/>
      <c r="WJL177" s="132"/>
      <c r="WJM177" s="132"/>
      <c r="WJN177" s="132"/>
      <c r="WJO177" s="132"/>
      <c r="WJP177" s="132"/>
      <c r="WJQ177" s="132"/>
      <c r="WJR177" s="132"/>
      <c r="WJS177" s="132"/>
      <c r="WJT177" s="132"/>
      <c r="WJU177" s="132"/>
      <c r="WJV177" s="132"/>
      <c r="WJW177" s="132"/>
      <c r="WJX177" s="132"/>
      <c r="WJY177" s="132"/>
      <c r="WJZ177" s="132"/>
      <c r="WKA177" s="132"/>
      <c r="WKB177" s="132"/>
      <c r="WKC177" s="132"/>
      <c r="WKD177" s="132"/>
      <c r="WKE177" s="132"/>
      <c r="WKF177" s="132"/>
      <c r="WKG177" s="132"/>
      <c r="WKH177" s="132"/>
      <c r="WKI177" s="132"/>
      <c r="WKJ177" s="132"/>
      <c r="WKK177" s="132"/>
      <c r="WKL177" s="132"/>
      <c r="WKM177" s="132"/>
      <c r="WKN177" s="132"/>
      <c r="WKO177" s="132"/>
      <c r="WKP177" s="132"/>
      <c r="WKQ177" s="132"/>
      <c r="WKR177" s="132"/>
      <c r="WKS177" s="132"/>
      <c r="WKT177" s="132"/>
      <c r="WKU177" s="132"/>
      <c r="WKV177" s="132"/>
      <c r="WKW177" s="132"/>
      <c r="WKX177" s="132"/>
      <c r="WKY177" s="132"/>
      <c r="WKZ177" s="132"/>
      <c r="WLA177" s="132"/>
      <c r="WLB177" s="132"/>
      <c r="WLC177" s="132"/>
      <c r="WLD177" s="132"/>
      <c r="WLE177" s="132"/>
      <c r="WLF177" s="132"/>
      <c r="WLG177" s="132"/>
      <c r="WLH177" s="132"/>
      <c r="WLI177" s="132"/>
      <c r="WLJ177" s="132"/>
      <c r="WLK177" s="132"/>
      <c r="WLL177" s="132"/>
      <c r="WLM177" s="132"/>
      <c r="WLN177" s="132"/>
      <c r="WLO177" s="132"/>
      <c r="WLP177" s="132"/>
      <c r="WLQ177" s="132"/>
      <c r="WLR177" s="132"/>
      <c r="WLS177" s="132"/>
      <c r="WLT177" s="132"/>
      <c r="WLU177" s="132"/>
      <c r="WLV177" s="132"/>
      <c r="WLW177" s="132"/>
      <c r="WLX177" s="132"/>
      <c r="WLY177" s="132"/>
      <c r="WLZ177" s="132"/>
      <c r="WMA177" s="132"/>
      <c r="WMB177" s="132"/>
      <c r="WMC177" s="132"/>
      <c r="WMD177" s="132"/>
      <c r="WME177" s="132"/>
      <c r="WMF177" s="132"/>
      <c r="WMG177" s="132"/>
      <c r="WMH177" s="132"/>
      <c r="WMI177" s="132"/>
      <c r="WMJ177" s="132"/>
      <c r="WMK177" s="132"/>
      <c r="WML177" s="132"/>
      <c r="WMM177" s="132"/>
      <c r="WMN177" s="132"/>
      <c r="WMO177" s="132"/>
      <c r="WMP177" s="132"/>
      <c r="WMQ177" s="132"/>
      <c r="WMR177" s="132"/>
      <c r="WMS177" s="132"/>
      <c r="WMT177" s="132"/>
      <c r="WMU177" s="132"/>
      <c r="WMV177" s="132"/>
      <c r="WMW177" s="132"/>
      <c r="WMX177" s="132"/>
      <c r="WMY177" s="132"/>
      <c r="WMZ177" s="132"/>
      <c r="WNA177" s="132"/>
      <c r="WNB177" s="132"/>
      <c r="WNC177" s="132"/>
      <c r="WND177" s="132"/>
      <c r="WNE177" s="132"/>
      <c r="WNF177" s="132"/>
      <c r="WNG177" s="132"/>
      <c r="WNH177" s="132"/>
      <c r="WNI177" s="132"/>
      <c r="WNJ177" s="132"/>
      <c r="WNK177" s="132"/>
      <c r="WNL177" s="132"/>
      <c r="WNM177" s="132"/>
      <c r="WNN177" s="132"/>
      <c r="WNO177" s="132"/>
      <c r="WNP177" s="132"/>
      <c r="WNQ177" s="132"/>
      <c r="WNR177" s="132"/>
      <c r="WNS177" s="132"/>
      <c r="WNT177" s="132"/>
      <c r="WNU177" s="132"/>
      <c r="WNV177" s="132"/>
      <c r="WNW177" s="132"/>
      <c r="WNX177" s="132"/>
      <c r="WNY177" s="132"/>
      <c r="WNZ177" s="132"/>
      <c r="WOA177" s="132"/>
      <c r="WOB177" s="132"/>
      <c r="WOC177" s="132"/>
      <c r="WOD177" s="132"/>
      <c r="WOE177" s="132"/>
      <c r="WOF177" s="132"/>
      <c r="WOG177" s="132"/>
      <c r="WOH177" s="132"/>
      <c r="WOI177" s="132"/>
      <c r="WOJ177" s="132"/>
      <c r="WOK177" s="132"/>
      <c r="WOL177" s="132"/>
      <c r="WOM177" s="132"/>
      <c r="WON177" s="132"/>
      <c r="WOO177" s="132"/>
      <c r="WOP177" s="132"/>
      <c r="WOQ177" s="132"/>
      <c r="WOR177" s="132"/>
      <c r="WOS177" s="132"/>
      <c r="WOT177" s="132"/>
      <c r="WOU177" s="132"/>
      <c r="WOV177" s="132"/>
      <c r="WOW177" s="132"/>
      <c r="WOX177" s="132"/>
      <c r="WOY177" s="132"/>
      <c r="WOZ177" s="132"/>
      <c r="WPA177" s="132"/>
      <c r="WPB177" s="132"/>
      <c r="WPC177" s="132"/>
      <c r="WPD177" s="132"/>
      <c r="WPE177" s="132"/>
      <c r="WPF177" s="132"/>
      <c r="WPG177" s="132"/>
      <c r="WPH177" s="132"/>
      <c r="WPI177" s="132"/>
      <c r="WPJ177" s="132"/>
      <c r="WPK177" s="132"/>
      <c r="WPL177" s="132"/>
      <c r="WPM177" s="132"/>
      <c r="WPN177" s="132"/>
      <c r="WPO177" s="132"/>
      <c r="WPP177" s="132"/>
      <c r="WPQ177" s="132"/>
      <c r="WPR177" s="132"/>
      <c r="WPS177" s="132"/>
      <c r="WPT177" s="132"/>
      <c r="WPU177" s="132"/>
      <c r="WPV177" s="132"/>
      <c r="WPW177" s="132"/>
      <c r="WPX177" s="132"/>
      <c r="WPY177" s="132"/>
      <c r="WPZ177" s="132"/>
      <c r="WQA177" s="132"/>
      <c r="WQB177" s="132"/>
      <c r="WQC177" s="132"/>
      <c r="WQD177" s="132"/>
      <c r="WQE177" s="132"/>
      <c r="WQF177" s="132"/>
      <c r="WQG177" s="132"/>
      <c r="WQH177" s="132"/>
      <c r="WQI177" s="132"/>
      <c r="WQJ177" s="132"/>
      <c r="WQK177" s="132"/>
      <c r="WQL177" s="132"/>
      <c r="WQM177" s="132"/>
      <c r="WQN177" s="132"/>
      <c r="WQO177" s="132"/>
      <c r="WQP177" s="132"/>
      <c r="WQQ177" s="132"/>
      <c r="WQR177" s="132"/>
      <c r="WQS177" s="132"/>
      <c r="WQT177" s="132"/>
      <c r="WQU177" s="132"/>
      <c r="WQV177" s="132"/>
      <c r="WQW177" s="132"/>
      <c r="WQX177" s="132"/>
      <c r="WQY177" s="132"/>
      <c r="WQZ177" s="132"/>
      <c r="WRA177" s="132"/>
      <c r="WRB177" s="132"/>
      <c r="WRC177" s="132"/>
      <c r="WRD177" s="132"/>
      <c r="WRE177" s="132"/>
      <c r="WRF177" s="132"/>
      <c r="WRG177" s="132"/>
      <c r="WRH177" s="132"/>
      <c r="WRI177" s="132"/>
      <c r="WRJ177" s="132"/>
      <c r="WRK177" s="132"/>
      <c r="WRL177" s="132"/>
      <c r="WRM177" s="132"/>
      <c r="WRN177" s="132"/>
      <c r="WRO177" s="132"/>
      <c r="WRP177" s="132"/>
      <c r="WRQ177" s="132"/>
      <c r="WRR177" s="132"/>
      <c r="WRS177" s="132"/>
      <c r="WRT177" s="132"/>
      <c r="WRU177" s="132"/>
      <c r="WRV177" s="132"/>
      <c r="WRW177" s="132"/>
      <c r="WRX177" s="132"/>
      <c r="WRY177" s="132"/>
      <c r="WRZ177" s="132"/>
      <c r="WSA177" s="132"/>
      <c r="WSB177" s="132"/>
      <c r="WSC177" s="132"/>
      <c r="WSD177" s="132"/>
      <c r="WSE177" s="132"/>
      <c r="WSF177" s="132"/>
      <c r="WSG177" s="132"/>
      <c r="WSH177" s="132"/>
      <c r="WSI177" s="132"/>
      <c r="WSJ177" s="132"/>
      <c r="WSK177" s="132"/>
      <c r="WSL177" s="132"/>
      <c r="WSM177" s="132"/>
      <c r="WSN177" s="132"/>
      <c r="WSO177" s="132"/>
      <c r="WSP177" s="132"/>
      <c r="WSQ177" s="132"/>
      <c r="WSR177" s="132"/>
      <c r="WSS177" s="132"/>
      <c r="WST177" s="132"/>
      <c r="WSU177" s="132"/>
      <c r="WSV177" s="132"/>
      <c r="WSW177" s="132"/>
      <c r="WSX177" s="132"/>
      <c r="WSY177" s="132"/>
      <c r="WSZ177" s="132"/>
      <c r="WTA177" s="132"/>
      <c r="WTB177" s="132"/>
      <c r="WTC177" s="132"/>
      <c r="WTD177" s="132"/>
      <c r="WTE177" s="132"/>
      <c r="WTF177" s="132"/>
      <c r="WTG177" s="132"/>
      <c r="WTH177" s="132"/>
      <c r="WTI177" s="132"/>
      <c r="WTJ177" s="132"/>
      <c r="WTK177" s="132"/>
      <c r="WTL177" s="132"/>
      <c r="WTM177" s="132"/>
      <c r="WTN177" s="132"/>
      <c r="WTO177" s="132"/>
      <c r="WTP177" s="132"/>
      <c r="WTQ177" s="132"/>
      <c r="WTR177" s="132"/>
      <c r="WTS177" s="132"/>
      <c r="WTT177" s="132"/>
      <c r="WTU177" s="132"/>
      <c r="WTV177" s="132"/>
      <c r="WTW177" s="132"/>
      <c r="WTX177" s="132"/>
      <c r="WTY177" s="132"/>
      <c r="WTZ177" s="132"/>
      <c r="WUA177" s="132"/>
      <c r="WUB177" s="132"/>
      <c r="WUC177" s="132"/>
      <c r="WUD177" s="132"/>
      <c r="WUE177" s="132"/>
      <c r="WUF177" s="132"/>
      <c r="WUG177" s="132"/>
      <c r="WUH177" s="132"/>
      <c r="WUI177" s="132"/>
      <c r="WUJ177" s="132"/>
      <c r="WUK177" s="132"/>
      <c r="WUL177" s="132"/>
      <c r="WUM177" s="132"/>
      <c r="WUN177" s="132"/>
      <c r="WUO177" s="132"/>
      <c r="WUP177" s="132"/>
      <c r="WUQ177" s="132"/>
      <c r="WUR177" s="132"/>
      <c r="WUS177" s="132"/>
      <c r="WUT177" s="132"/>
      <c r="WUU177" s="132"/>
      <c r="WUV177" s="132"/>
      <c r="WUW177" s="132"/>
      <c r="WUX177" s="132"/>
      <c r="WUY177" s="132"/>
      <c r="WUZ177" s="132"/>
      <c r="WVA177" s="132"/>
      <c r="WVB177" s="132"/>
      <c r="WVC177" s="132"/>
      <c r="WVD177" s="132"/>
      <c r="WVE177" s="132"/>
      <c r="WVF177" s="132"/>
      <c r="WVG177" s="132"/>
      <c r="WVH177" s="132"/>
      <c r="WVI177" s="132"/>
      <c r="WVJ177" s="132"/>
      <c r="WVK177" s="132"/>
      <c r="WVL177" s="132"/>
      <c r="WVM177" s="132"/>
      <c r="WVN177" s="132"/>
      <c r="WVO177" s="132"/>
      <c r="WVP177" s="132"/>
      <c r="WVQ177" s="132"/>
      <c r="WVR177" s="132"/>
      <c r="WVS177" s="132"/>
      <c r="WVT177" s="132"/>
      <c r="WVU177" s="132"/>
      <c r="WVV177" s="132"/>
      <c r="WVW177" s="132"/>
      <c r="WVX177" s="132"/>
      <c r="WVY177" s="132"/>
      <c r="WVZ177" s="132"/>
      <c r="WWA177" s="132"/>
      <c r="WWB177" s="132"/>
      <c r="WWC177" s="132"/>
      <c r="WWD177" s="132"/>
      <c r="WWE177" s="132"/>
      <c r="WWF177" s="132"/>
      <c r="WWG177" s="132"/>
      <c r="WWH177" s="132"/>
      <c r="WWI177" s="132"/>
      <c r="WWJ177" s="132"/>
      <c r="WWK177" s="132"/>
      <c r="WWL177" s="132"/>
      <c r="WWM177" s="132"/>
      <c r="WWN177" s="132"/>
      <c r="WWO177" s="132"/>
      <c r="WWP177" s="132"/>
      <c r="WWQ177" s="132"/>
      <c r="WWR177" s="132"/>
      <c r="WWS177" s="132"/>
      <c r="WWT177" s="132"/>
      <c r="WWU177" s="132"/>
      <c r="WWV177" s="132"/>
      <c r="WWW177" s="132"/>
      <c r="WWX177" s="132"/>
      <c r="WWY177" s="132"/>
      <c r="WWZ177" s="132"/>
      <c r="WXA177" s="132"/>
      <c r="WXB177" s="132"/>
      <c r="WXC177" s="132"/>
      <c r="WXD177" s="132"/>
      <c r="WXE177" s="132"/>
      <c r="WXF177" s="132"/>
      <c r="WXG177" s="132"/>
      <c r="WXH177" s="132"/>
      <c r="WXI177" s="132"/>
      <c r="WXJ177" s="132"/>
      <c r="WXK177" s="132"/>
      <c r="WXL177" s="132"/>
      <c r="WXM177" s="132"/>
      <c r="WXN177" s="132"/>
      <c r="WXO177" s="132"/>
      <c r="WXP177" s="132"/>
      <c r="WXQ177" s="132"/>
      <c r="WXR177" s="132"/>
      <c r="WXS177" s="132"/>
      <c r="WXT177" s="132"/>
      <c r="WXU177" s="132"/>
      <c r="WXV177" s="132"/>
      <c r="WXW177" s="132"/>
      <c r="WXX177" s="132"/>
      <c r="WXY177" s="132"/>
      <c r="WXZ177" s="132"/>
      <c r="WYA177" s="132"/>
      <c r="WYB177" s="132"/>
      <c r="WYC177" s="132"/>
      <c r="WYD177" s="132"/>
      <c r="WYE177" s="132"/>
      <c r="WYF177" s="132"/>
      <c r="WYG177" s="132"/>
      <c r="WYH177" s="132"/>
      <c r="WYI177" s="132"/>
      <c r="WYJ177" s="132"/>
      <c r="WYK177" s="132"/>
      <c r="WYL177" s="132"/>
      <c r="WYM177" s="132"/>
      <c r="WYN177" s="132"/>
      <c r="WYO177" s="132"/>
      <c r="WYP177" s="132"/>
      <c r="WYQ177" s="132"/>
      <c r="WYR177" s="132"/>
      <c r="WYS177" s="132"/>
      <c r="WYT177" s="132"/>
      <c r="WYU177" s="132"/>
      <c r="WYV177" s="132"/>
      <c r="WYW177" s="132"/>
      <c r="WYX177" s="132"/>
      <c r="WYY177" s="132"/>
      <c r="WYZ177" s="132"/>
      <c r="WZA177" s="132"/>
      <c r="WZB177" s="132"/>
      <c r="WZC177" s="132"/>
      <c r="WZD177" s="132"/>
      <c r="WZE177" s="132"/>
      <c r="WZF177" s="132"/>
      <c r="WZG177" s="132"/>
      <c r="WZH177" s="132"/>
      <c r="WZI177" s="132"/>
      <c r="WZJ177" s="132"/>
      <c r="WZK177" s="132"/>
      <c r="WZL177" s="132"/>
      <c r="WZM177" s="132"/>
      <c r="WZN177" s="132"/>
      <c r="WZO177" s="132"/>
      <c r="WZP177" s="132"/>
      <c r="WZQ177" s="132"/>
      <c r="WZR177" s="132"/>
      <c r="WZS177" s="132"/>
      <c r="WZT177" s="132"/>
      <c r="WZU177" s="132"/>
      <c r="WZV177" s="132"/>
      <c r="WZW177" s="132"/>
      <c r="WZX177" s="132"/>
      <c r="WZY177" s="132"/>
      <c r="WZZ177" s="132"/>
      <c r="XAA177" s="132"/>
      <c r="XAB177" s="132"/>
      <c r="XAC177" s="132"/>
      <c r="XAD177" s="132"/>
      <c r="XAE177" s="132"/>
      <c r="XAF177" s="132"/>
      <c r="XAG177" s="132"/>
      <c r="XAH177" s="132"/>
      <c r="XAI177" s="132"/>
      <c r="XAJ177" s="132"/>
      <c r="XAK177" s="132"/>
      <c r="XAL177" s="132"/>
      <c r="XAM177" s="132"/>
      <c r="XAN177" s="132"/>
      <c r="XAO177" s="132"/>
      <c r="XAP177" s="132"/>
      <c r="XAQ177" s="132"/>
      <c r="XAR177" s="132"/>
      <c r="XAS177" s="132"/>
      <c r="XAT177" s="132"/>
      <c r="XAU177" s="132"/>
      <c r="XAV177" s="132"/>
      <c r="XAW177" s="132"/>
      <c r="XAX177" s="132"/>
      <c r="XAY177" s="132"/>
      <c r="XAZ177" s="132"/>
      <c r="XBA177" s="132"/>
      <c r="XBB177" s="132"/>
      <c r="XBC177" s="132"/>
      <c r="XBD177" s="132"/>
      <c r="XBE177" s="132"/>
      <c r="XBF177" s="132"/>
      <c r="XBG177" s="132"/>
      <c r="XBH177" s="132"/>
      <c r="XBI177" s="132"/>
      <c r="XBJ177" s="132"/>
      <c r="XBK177" s="132"/>
      <c r="XBL177" s="132"/>
      <c r="XBM177" s="132"/>
      <c r="XBN177" s="132"/>
      <c r="XBO177" s="132"/>
      <c r="XBP177" s="132"/>
      <c r="XBQ177" s="132"/>
      <c r="XBR177" s="132"/>
      <c r="XBS177" s="132"/>
      <c r="XBT177" s="132"/>
      <c r="XBU177" s="132"/>
      <c r="XBV177" s="132"/>
      <c r="XBW177" s="132"/>
      <c r="XBX177" s="132"/>
      <c r="XBY177" s="132"/>
      <c r="XBZ177" s="132"/>
      <c r="XCA177" s="132"/>
      <c r="XCB177" s="132"/>
      <c r="XCC177" s="132"/>
      <c r="XCD177" s="132"/>
      <c r="XCE177" s="132"/>
      <c r="XCF177" s="132"/>
      <c r="XCG177" s="132"/>
      <c r="XCH177" s="132"/>
      <c r="XCI177" s="132"/>
      <c r="XCJ177" s="132"/>
      <c r="XCK177" s="132"/>
      <c r="XCL177" s="132"/>
      <c r="XCM177" s="132"/>
      <c r="XCN177" s="132"/>
      <c r="XCO177" s="132"/>
      <c r="XCP177" s="132"/>
      <c r="XCQ177" s="132"/>
      <c r="XCR177" s="132"/>
      <c r="XCS177" s="132"/>
      <c r="XCT177" s="132"/>
      <c r="XCU177" s="132"/>
      <c r="XCV177" s="132"/>
      <c r="XCW177" s="132"/>
      <c r="XCX177" s="132"/>
      <c r="XCY177" s="132"/>
      <c r="XCZ177" s="132"/>
      <c r="XDA177" s="132"/>
      <c r="XDB177" s="132"/>
      <c r="XDC177" s="132"/>
      <c r="XDD177" s="132"/>
      <c r="XDE177" s="132"/>
      <c r="XDF177" s="132"/>
      <c r="XDG177" s="132"/>
      <c r="XDH177" s="132"/>
      <c r="XDI177" s="132"/>
      <c r="XDJ177" s="132"/>
      <c r="XDK177" s="132"/>
      <c r="XDL177" s="132"/>
      <c r="XDM177" s="132"/>
      <c r="XDN177" s="132"/>
      <c r="XDO177" s="132"/>
      <c r="XDP177" s="132"/>
      <c r="XDQ177" s="132"/>
      <c r="XDR177" s="132"/>
      <c r="XDS177" s="132"/>
      <c r="XDT177" s="132"/>
      <c r="XDU177" s="132"/>
      <c r="XDV177" s="132"/>
      <c r="XDW177" s="132"/>
      <c r="XDX177" s="132"/>
      <c r="XDY177" s="132"/>
      <c r="XDZ177" s="132"/>
      <c r="XEA177" s="132"/>
      <c r="XEB177" s="132"/>
      <c r="XEC177" s="132"/>
      <c r="XED177" s="132"/>
      <c r="XEE177" s="132"/>
      <c r="XEF177" s="132"/>
      <c r="XEG177" s="132"/>
      <c r="XEH177" s="132"/>
      <c r="XEI177" s="132"/>
      <c r="XEJ177" s="132"/>
      <c r="XEK177" s="132"/>
      <c r="XEL177" s="132"/>
      <c r="XEM177" s="132"/>
      <c r="XEN177" s="132"/>
      <c r="XEO177" s="132"/>
      <c r="XEP177" s="132"/>
      <c r="XEQ177" s="132"/>
      <c r="XER177" s="132"/>
      <c r="XES177" s="132"/>
      <c r="XET177" s="132"/>
      <c r="XEU177" s="132"/>
      <c r="XEV177" s="132"/>
      <c r="XEW177" s="132"/>
      <c r="XEX177" s="132"/>
      <c r="XEY177" s="132"/>
    </row>
    <row r="178" spans="1:16379" s="104" customFormat="1" ht="36.75" customHeight="1" x14ac:dyDescent="0.3">
      <c r="A178" s="112"/>
      <c r="B178" s="112"/>
      <c r="C178" s="112"/>
      <c r="G178" s="123"/>
      <c r="N178" s="112"/>
      <c r="Y178" s="130"/>
      <c r="Z178" s="130"/>
      <c r="AA178" s="130"/>
      <c r="AB178" s="131"/>
      <c r="AC178" s="112"/>
      <c r="AD178" s="132"/>
      <c r="AE178" s="132"/>
      <c r="AF178" s="132"/>
      <c r="AG178" s="132"/>
      <c r="AH178" s="132"/>
      <c r="AI178" s="132"/>
      <c r="AJ178" s="132"/>
      <c r="AK178" s="132"/>
      <c r="AL178" s="132"/>
      <c r="AM178" s="112"/>
    </row>
    <row r="179" spans="1:16379" ht="69" customHeight="1" x14ac:dyDescent="0.25">
      <c r="A179" s="105"/>
      <c r="B179" s="105"/>
      <c r="C179" s="105"/>
      <c r="G179" s="105"/>
      <c r="M179" s="91"/>
      <c r="N179" s="105"/>
      <c r="Y179" s="130"/>
      <c r="Z179" s="130"/>
      <c r="AA179" s="130"/>
      <c r="AB179" s="125"/>
      <c r="AF179" s="112"/>
      <c r="AG179" s="112"/>
      <c r="AJ179" s="112"/>
      <c r="AK179" s="112"/>
      <c r="AM179" s="105"/>
    </row>
    <row r="180" spans="1:16379" ht="69" customHeight="1" x14ac:dyDescent="0.25">
      <c r="A180" s="105"/>
      <c r="B180" s="105"/>
      <c r="C180" s="105"/>
      <c r="G180" s="105"/>
      <c r="N180" s="105"/>
      <c r="Y180" s="130"/>
      <c r="Z180" s="130"/>
      <c r="AA180" s="130"/>
      <c r="AB180" s="125"/>
      <c r="AF180" s="124"/>
      <c r="AG180" s="124"/>
      <c r="AJ180" s="124"/>
      <c r="AK180" s="124"/>
      <c r="AM180" s="105"/>
    </row>
    <row r="181" spans="1:16379" x14ac:dyDescent="0.25">
      <c r="Y181" s="128"/>
      <c r="Z181" s="128"/>
      <c r="AA181" s="128"/>
      <c r="AJ181" s="124"/>
    </row>
  </sheetData>
  <autoFilter ref="A5:AJ171"/>
  <mergeCells count="3">
    <mergeCell ref="D1:AM2"/>
    <mergeCell ref="AC3:AM3"/>
    <mergeCell ref="AC4:AM4"/>
  </mergeCells>
  <pageMargins left="0.7" right="0.7" top="0.75" bottom="0.75" header="0.3" footer="0.3"/>
  <pageSetup paperSize="9" orientation="landscape" r:id="rId1"/>
  <ignoredErrors>
    <ignoredError sqref="L43:L44 L69 H151" numberStoredAsText="1"/>
  </ignoredError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93"/>
  <sheetViews>
    <sheetView topLeftCell="A82" zoomScale="70" zoomScaleNormal="70" workbookViewId="0">
      <selection activeCell="D114" sqref="D114"/>
    </sheetView>
  </sheetViews>
  <sheetFormatPr baseColWidth="10" defaultColWidth="11.42578125" defaultRowHeight="15" x14ac:dyDescent="0.25"/>
  <cols>
    <col min="1" max="1" width="56.85546875" style="44" customWidth="1"/>
    <col min="2" max="2" width="22.140625" style="45" customWidth="1"/>
    <col min="3" max="3" width="20.7109375" style="45" customWidth="1"/>
    <col min="4" max="4" width="35.7109375" style="45" customWidth="1"/>
    <col min="5" max="5" width="18.5703125" style="46" customWidth="1"/>
    <col min="6" max="6" width="14.28515625" style="31" customWidth="1"/>
    <col min="7" max="7" width="23.28515625" style="31" customWidth="1"/>
    <col min="8" max="8" width="23.5703125" style="46" customWidth="1"/>
    <col min="9" max="9" width="27.5703125" style="46" customWidth="1"/>
    <col min="10" max="10" width="39.28515625" customWidth="1"/>
    <col min="11" max="12" width="28.140625" customWidth="1"/>
    <col min="15" max="15" width="13.85546875" bestFit="1" customWidth="1"/>
  </cols>
  <sheetData>
    <row r="1" spans="1:12" s="7" customFormat="1" ht="79.5" customHeight="1" x14ac:dyDescent="0.25">
      <c r="A1" s="2" t="s">
        <v>261</v>
      </c>
      <c r="B1" s="3" t="s">
        <v>262</v>
      </c>
      <c r="C1" s="3" t="s">
        <v>263</v>
      </c>
      <c r="D1" s="3" t="s">
        <v>264</v>
      </c>
      <c r="E1" s="4" t="s">
        <v>265</v>
      </c>
      <c r="F1" s="3" t="s">
        <v>266</v>
      </c>
      <c r="G1" s="3" t="s">
        <v>267</v>
      </c>
      <c r="H1" s="4" t="s">
        <v>268</v>
      </c>
      <c r="I1" s="4" t="s">
        <v>269</v>
      </c>
      <c r="J1" s="5" t="s">
        <v>41</v>
      </c>
      <c r="K1" s="6" t="s">
        <v>270</v>
      </c>
      <c r="L1" s="6" t="s">
        <v>271</v>
      </c>
    </row>
    <row r="2" spans="1:12" ht="84.6" customHeight="1" x14ac:dyDescent="0.25">
      <c r="A2" s="11" t="s">
        <v>72</v>
      </c>
      <c r="B2" s="12" t="s">
        <v>421</v>
      </c>
      <c r="C2" s="13"/>
      <c r="D2" s="13" t="s">
        <v>274</v>
      </c>
      <c r="E2" s="14">
        <v>278634</v>
      </c>
      <c r="F2" s="15">
        <f t="shared" ref="F2:F15" si="0">15/10</f>
        <v>1.5</v>
      </c>
      <c r="G2" s="16">
        <f t="shared" ref="G2:G15" si="1">E2*F2</f>
        <v>417951</v>
      </c>
      <c r="H2" s="14">
        <v>0</v>
      </c>
      <c r="I2" s="14">
        <f>50000*4</f>
        <v>200000</v>
      </c>
      <c r="J2" s="10" t="s">
        <v>273</v>
      </c>
      <c r="K2" s="8"/>
      <c r="L2" s="8"/>
    </row>
    <row r="3" spans="1:12" ht="84.6" customHeight="1" x14ac:dyDescent="0.25">
      <c r="A3" s="11" t="s">
        <v>72</v>
      </c>
      <c r="B3" s="12" t="s">
        <v>421</v>
      </c>
      <c r="C3" s="13"/>
      <c r="D3" s="13" t="s">
        <v>111</v>
      </c>
      <c r="E3" s="14">
        <v>278634</v>
      </c>
      <c r="F3" s="15">
        <f t="shared" si="0"/>
        <v>1.5</v>
      </c>
      <c r="G3" s="16">
        <f t="shared" si="1"/>
        <v>417951</v>
      </c>
      <c r="H3" s="14">
        <v>0</v>
      </c>
      <c r="I3" s="14">
        <f t="shared" ref="I3:I9" si="2">50000*4</f>
        <v>200000</v>
      </c>
      <c r="J3" s="10" t="s">
        <v>273</v>
      </c>
      <c r="K3" s="8"/>
      <c r="L3" s="8"/>
    </row>
    <row r="4" spans="1:12" ht="84.6" customHeight="1" x14ac:dyDescent="0.25">
      <c r="A4" s="11" t="s">
        <v>72</v>
      </c>
      <c r="B4" s="86" t="s">
        <v>388</v>
      </c>
      <c r="C4" s="13"/>
      <c r="D4" s="13" t="s">
        <v>272</v>
      </c>
      <c r="E4" s="14">
        <v>278634</v>
      </c>
      <c r="F4" s="15">
        <f>15/10</f>
        <v>1.5</v>
      </c>
      <c r="G4" s="16">
        <f t="shared" si="1"/>
        <v>417951</v>
      </c>
      <c r="H4" s="14">
        <v>0</v>
      </c>
      <c r="I4" s="14">
        <f t="shared" si="2"/>
        <v>200000</v>
      </c>
      <c r="J4" s="17" t="s">
        <v>273</v>
      </c>
      <c r="K4" s="8"/>
      <c r="L4" s="8"/>
    </row>
    <row r="5" spans="1:12" ht="79.900000000000006" customHeight="1" x14ac:dyDescent="0.25">
      <c r="A5" s="11" t="s">
        <v>72</v>
      </c>
      <c r="B5" s="86" t="s">
        <v>388</v>
      </c>
      <c r="C5" s="13"/>
      <c r="D5" s="13" t="s">
        <v>111</v>
      </c>
      <c r="E5" s="14">
        <v>278634</v>
      </c>
      <c r="F5" s="15">
        <f t="shared" si="0"/>
        <v>1.5</v>
      </c>
      <c r="G5" s="16">
        <f t="shared" si="1"/>
        <v>417951</v>
      </c>
      <c r="H5" s="14">
        <v>0</v>
      </c>
      <c r="I5" s="14">
        <f t="shared" si="2"/>
        <v>200000</v>
      </c>
      <c r="J5" s="10" t="s">
        <v>273</v>
      </c>
      <c r="K5" s="8"/>
      <c r="L5" s="8"/>
    </row>
    <row r="6" spans="1:12" ht="79.900000000000006" customHeight="1" x14ac:dyDescent="0.25">
      <c r="A6" s="11" t="s">
        <v>72</v>
      </c>
      <c r="B6" s="87" t="s">
        <v>308</v>
      </c>
      <c r="C6" s="13"/>
      <c r="D6" s="13" t="s">
        <v>274</v>
      </c>
      <c r="E6" s="14">
        <v>278634</v>
      </c>
      <c r="F6" s="15">
        <v>0.5</v>
      </c>
      <c r="G6" s="16">
        <f t="shared" si="1"/>
        <v>139317</v>
      </c>
      <c r="H6" s="14">
        <v>0</v>
      </c>
      <c r="I6" s="14">
        <f t="shared" si="2"/>
        <v>200000</v>
      </c>
      <c r="J6" s="10" t="s">
        <v>273</v>
      </c>
      <c r="K6" s="8"/>
      <c r="L6" s="8"/>
    </row>
    <row r="7" spans="1:12" ht="77.45" customHeight="1" x14ac:dyDescent="0.25">
      <c r="A7" s="11" t="s">
        <v>72</v>
      </c>
      <c r="B7" s="87" t="s">
        <v>308</v>
      </c>
      <c r="C7" s="13"/>
      <c r="D7" s="13" t="s">
        <v>422</v>
      </c>
      <c r="E7" s="14">
        <v>184753</v>
      </c>
      <c r="F7" s="15">
        <v>0.5</v>
      </c>
      <c r="G7" s="16">
        <f t="shared" si="1"/>
        <v>92376.5</v>
      </c>
      <c r="H7" s="14">
        <v>0</v>
      </c>
      <c r="I7" s="14">
        <f t="shared" si="2"/>
        <v>200000</v>
      </c>
      <c r="J7" s="10" t="s">
        <v>273</v>
      </c>
      <c r="K7" s="8"/>
      <c r="L7" s="8"/>
    </row>
    <row r="8" spans="1:12" ht="77.45" customHeight="1" x14ac:dyDescent="0.25">
      <c r="A8" s="11" t="s">
        <v>72</v>
      </c>
      <c r="B8" s="12" t="s">
        <v>343</v>
      </c>
      <c r="C8" s="13"/>
      <c r="D8" s="13" t="s">
        <v>272</v>
      </c>
      <c r="E8" s="14">
        <v>278634</v>
      </c>
      <c r="F8" s="15">
        <f>15/10</f>
        <v>1.5</v>
      </c>
      <c r="G8" s="16">
        <f t="shared" si="1"/>
        <v>417951</v>
      </c>
      <c r="H8" s="14">
        <v>0</v>
      </c>
      <c r="I8" s="14">
        <f t="shared" si="2"/>
        <v>200000</v>
      </c>
      <c r="J8" s="10" t="s">
        <v>273</v>
      </c>
      <c r="K8" s="8"/>
      <c r="L8" s="8"/>
    </row>
    <row r="9" spans="1:12" ht="77.45" customHeight="1" x14ac:dyDescent="0.25">
      <c r="A9" s="11" t="s">
        <v>72</v>
      </c>
      <c r="B9" s="12" t="s">
        <v>343</v>
      </c>
      <c r="C9" s="13"/>
      <c r="D9" s="13" t="s">
        <v>111</v>
      </c>
      <c r="E9" s="14">
        <v>278634</v>
      </c>
      <c r="F9" s="15">
        <f t="shared" si="0"/>
        <v>1.5</v>
      </c>
      <c r="G9" s="16">
        <f t="shared" si="1"/>
        <v>417951</v>
      </c>
      <c r="H9" s="14">
        <v>0</v>
      </c>
      <c r="I9" s="14">
        <f t="shared" si="2"/>
        <v>200000</v>
      </c>
      <c r="J9" s="10" t="s">
        <v>273</v>
      </c>
      <c r="K9" s="8"/>
      <c r="L9" s="8"/>
    </row>
    <row r="10" spans="1:12" ht="76.150000000000006" customHeight="1" x14ac:dyDescent="0.25">
      <c r="A10" s="11" t="s">
        <v>72</v>
      </c>
      <c r="B10" s="88" t="s">
        <v>289</v>
      </c>
      <c r="C10" s="85"/>
      <c r="D10" s="13" t="s">
        <v>274</v>
      </c>
      <c r="E10" s="14">
        <v>278634</v>
      </c>
      <c r="F10" s="15">
        <f t="shared" si="0"/>
        <v>1.5</v>
      </c>
      <c r="G10" s="16">
        <f t="shared" si="1"/>
        <v>417951</v>
      </c>
      <c r="H10" s="14">
        <v>800000</v>
      </c>
      <c r="I10" s="14">
        <v>60000</v>
      </c>
      <c r="J10" s="17" t="s">
        <v>273</v>
      </c>
      <c r="K10" s="8"/>
      <c r="L10" s="8"/>
    </row>
    <row r="11" spans="1:12" ht="65.45" customHeight="1" x14ac:dyDescent="0.25">
      <c r="A11" s="11" t="s">
        <v>72</v>
      </c>
      <c r="B11" s="88" t="s">
        <v>289</v>
      </c>
      <c r="C11" s="85"/>
      <c r="D11" s="13" t="s">
        <v>111</v>
      </c>
      <c r="E11" s="14">
        <v>278634</v>
      </c>
      <c r="F11" s="15">
        <f t="shared" si="0"/>
        <v>1.5</v>
      </c>
      <c r="G11" s="16">
        <f t="shared" si="1"/>
        <v>417951</v>
      </c>
      <c r="H11" s="14">
        <v>800000</v>
      </c>
      <c r="I11" s="14">
        <v>60000</v>
      </c>
      <c r="J11" s="17" t="s">
        <v>273</v>
      </c>
      <c r="K11" s="8"/>
      <c r="L11" s="8"/>
    </row>
    <row r="12" spans="1:12" ht="78.599999999999994" customHeight="1" x14ac:dyDescent="0.25">
      <c r="A12" s="11" t="s">
        <v>72</v>
      </c>
      <c r="B12" s="12" t="s">
        <v>300</v>
      </c>
      <c r="C12" s="13"/>
      <c r="D12" s="13" t="s">
        <v>272</v>
      </c>
      <c r="E12" s="14">
        <v>278634</v>
      </c>
      <c r="F12" s="15">
        <f>15/10</f>
        <v>1.5</v>
      </c>
      <c r="G12" s="16">
        <f t="shared" si="1"/>
        <v>417951</v>
      </c>
      <c r="H12" s="14">
        <v>800000</v>
      </c>
      <c r="I12" s="14">
        <v>60000</v>
      </c>
      <c r="J12" s="10" t="s">
        <v>273</v>
      </c>
      <c r="K12" s="8"/>
      <c r="L12" s="8"/>
    </row>
    <row r="13" spans="1:12" ht="100.5" customHeight="1" x14ac:dyDescent="0.25">
      <c r="A13" s="11" t="s">
        <v>72</v>
      </c>
      <c r="B13" s="12" t="s">
        <v>300</v>
      </c>
      <c r="C13" s="13"/>
      <c r="D13" s="13" t="s">
        <v>111</v>
      </c>
      <c r="E13" s="14">
        <v>278634</v>
      </c>
      <c r="F13" s="15">
        <f t="shared" si="0"/>
        <v>1.5</v>
      </c>
      <c r="G13" s="16">
        <f t="shared" si="1"/>
        <v>417951</v>
      </c>
      <c r="H13" s="14">
        <v>800000</v>
      </c>
      <c r="I13" s="14">
        <v>60000</v>
      </c>
      <c r="J13" s="10" t="s">
        <v>273</v>
      </c>
      <c r="K13" s="8"/>
      <c r="L13" s="8"/>
    </row>
    <row r="14" spans="1:12" ht="58.15" customHeight="1" x14ac:dyDescent="0.25">
      <c r="A14" s="11" t="s">
        <v>72</v>
      </c>
      <c r="B14" s="89" t="s">
        <v>275</v>
      </c>
      <c r="C14" s="13"/>
      <c r="D14" s="13" t="s">
        <v>274</v>
      </c>
      <c r="E14" s="14">
        <v>278634</v>
      </c>
      <c r="F14" s="15">
        <f t="shared" si="0"/>
        <v>1.5</v>
      </c>
      <c r="G14" s="16">
        <f t="shared" si="1"/>
        <v>417951</v>
      </c>
      <c r="H14" s="14">
        <v>800000</v>
      </c>
      <c r="I14" s="14">
        <v>60000</v>
      </c>
      <c r="J14" s="10" t="s">
        <v>273</v>
      </c>
      <c r="K14" s="8"/>
      <c r="L14" s="8"/>
    </row>
    <row r="15" spans="1:12" ht="57.6" customHeight="1" x14ac:dyDescent="0.25">
      <c r="A15" s="11" t="s">
        <v>72</v>
      </c>
      <c r="B15" s="89" t="s">
        <v>275</v>
      </c>
      <c r="C15" s="13"/>
      <c r="D15" s="13" t="s">
        <v>111</v>
      </c>
      <c r="E15" s="14">
        <v>278634</v>
      </c>
      <c r="F15" s="15">
        <f t="shared" si="0"/>
        <v>1.5</v>
      </c>
      <c r="G15" s="16">
        <f t="shared" si="1"/>
        <v>417951</v>
      </c>
      <c r="H15" s="14">
        <v>800000</v>
      </c>
      <c r="I15" s="14">
        <v>60000</v>
      </c>
      <c r="J15" s="10" t="s">
        <v>273</v>
      </c>
      <c r="K15" s="8"/>
      <c r="L15" s="8"/>
    </row>
    <row r="16" spans="1:12" ht="59.25" customHeight="1" x14ac:dyDescent="0.25">
      <c r="A16" s="18"/>
      <c r="B16" s="19"/>
      <c r="C16" s="19"/>
      <c r="D16" s="19"/>
      <c r="E16" s="20">
        <f>SUBTOTAL(109,E2:E15)</f>
        <v>3806995</v>
      </c>
      <c r="F16" s="21"/>
      <c r="G16" s="22">
        <f>SUBTOTAL(109,G2:G15)</f>
        <v>5247105.5</v>
      </c>
      <c r="H16" s="20">
        <f>SUBTOTAL(109,H2:H15)</f>
        <v>4800000</v>
      </c>
      <c r="I16" s="20">
        <f>SUM(I2:I15)</f>
        <v>1960000</v>
      </c>
      <c r="J16" s="23"/>
      <c r="K16" s="8"/>
      <c r="L16" s="8"/>
    </row>
    <row r="17" spans="1:15" ht="88.15" customHeight="1" x14ac:dyDescent="0.25">
      <c r="A17" s="24" t="s">
        <v>46</v>
      </c>
      <c r="B17" s="25" t="s">
        <v>275</v>
      </c>
      <c r="C17" s="25" t="s">
        <v>276</v>
      </c>
      <c r="D17" s="25" t="s">
        <v>277</v>
      </c>
      <c r="E17" s="26">
        <v>184753</v>
      </c>
      <c r="F17" s="9">
        <v>2.5</v>
      </c>
      <c r="G17" s="27">
        <f>Tabla2[[#This Row],[Viáticos]]*Tabla2[[#This Row],['# días]]</f>
        <v>461882.5</v>
      </c>
      <c r="H17" s="26">
        <v>800000</v>
      </c>
      <c r="I17" s="26">
        <f>50000</f>
        <v>50000</v>
      </c>
      <c r="J17" s="23"/>
      <c r="K17" s="9">
        <f>Tabla2[[#This Row],['# días]]+1</f>
        <v>3.5</v>
      </c>
      <c r="L17" s="8">
        <f>Tabla2[[#This Row],[CON DOTACIÓN ]]*Tabla2[[#This Row],[Viáticos]]</f>
        <v>646635.5</v>
      </c>
      <c r="O17" s="28"/>
    </row>
    <row r="18" spans="1:15" ht="109.9" customHeight="1" x14ac:dyDescent="0.25">
      <c r="A18" s="24" t="s">
        <v>46</v>
      </c>
      <c r="B18" s="25" t="s">
        <v>278</v>
      </c>
      <c r="C18" s="25" t="s">
        <v>279</v>
      </c>
      <c r="D18" s="25" t="s">
        <v>280</v>
      </c>
      <c r="E18" s="26">
        <v>184753</v>
      </c>
      <c r="F18" s="9">
        <v>4.5</v>
      </c>
      <c r="G18" s="27">
        <f>Tabla2[[#This Row],[Viáticos]]*Tabla2[[#This Row],['# días]]</f>
        <v>831388.5</v>
      </c>
      <c r="H18" s="26">
        <v>800000</v>
      </c>
      <c r="I18" s="26">
        <f>30000+50000+80000</f>
        <v>160000</v>
      </c>
      <c r="J18" s="23"/>
      <c r="K18" s="9">
        <f>Tabla2[[#This Row],['# días]]</f>
        <v>4.5</v>
      </c>
      <c r="L18" s="8">
        <f>Tabla2[[#This Row],[CON DOTACIÓN ]]*Tabla2[[#This Row],[Viáticos]]</f>
        <v>831388.5</v>
      </c>
    </row>
    <row r="19" spans="1:15" ht="103.9" customHeight="1" x14ac:dyDescent="0.25">
      <c r="A19" s="24" t="s">
        <v>46</v>
      </c>
      <c r="B19" s="25" t="s">
        <v>281</v>
      </c>
      <c r="C19" s="25" t="s">
        <v>282</v>
      </c>
      <c r="D19" s="25" t="s">
        <v>280</v>
      </c>
      <c r="E19" s="26">
        <v>184753</v>
      </c>
      <c r="F19" s="9">
        <v>3.5</v>
      </c>
      <c r="G19" s="27">
        <f>Tabla2[[#This Row],[Viáticos]]*Tabla2[[#This Row],['# días]]</f>
        <v>646635.5</v>
      </c>
      <c r="H19" s="26">
        <v>800000</v>
      </c>
      <c r="I19" s="26">
        <f>60000+50000+80000</f>
        <v>190000</v>
      </c>
      <c r="J19" s="23"/>
      <c r="K19" s="9">
        <f>Tabla2[[#This Row],['# días]]+1</f>
        <v>4.5</v>
      </c>
      <c r="L19" s="8">
        <f>Tabla2[[#This Row],[CON DOTACIÓN ]]*Tabla2[[#This Row],[Viáticos]]</f>
        <v>831388.5</v>
      </c>
    </row>
    <row r="20" spans="1:15" ht="119.45" customHeight="1" x14ac:dyDescent="0.25">
      <c r="A20" s="24" t="s">
        <v>46</v>
      </c>
      <c r="B20" s="25" t="s">
        <v>281</v>
      </c>
      <c r="C20" s="25" t="s">
        <v>283</v>
      </c>
      <c r="D20" s="25" t="s">
        <v>280</v>
      </c>
      <c r="E20" s="26">
        <v>184753</v>
      </c>
      <c r="F20" s="9">
        <v>3.5</v>
      </c>
      <c r="G20" s="27">
        <f>Tabla2[[#This Row],[Viáticos]]*Tabla2[[#This Row],['# días]]</f>
        <v>646635.5</v>
      </c>
      <c r="H20" s="26">
        <v>800000</v>
      </c>
      <c r="I20" s="26">
        <f>160000+50000+80000</f>
        <v>290000</v>
      </c>
      <c r="J20" s="23"/>
      <c r="K20" s="9">
        <f>Tabla2[[#This Row],['# días]]+1</f>
        <v>4.5</v>
      </c>
      <c r="L20" s="8">
        <f>Tabla2[[#This Row],[CON DOTACIÓN ]]*Tabla2[[#This Row],[Viáticos]]</f>
        <v>831388.5</v>
      </c>
    </row>
    <row r="21" spans="1:15" ht="135" customHeight="1" x14ac:dyDescent="0.25">
      <c r="A21" s="24" t="s">
        <v>46</v>
      </c>
      <c r="B21" s="25" t="s">
        <v>284</v>
      </c>
      <c r="C21" s="25" t="s">
        <v>284</v>
      </c>
      <c r="D21" s="25" t="s">
        <v>285</v>
      </c>
      <c r="E21" s="26">
        <v>214980</v>
      </c>
      <c r="F21" s="9">
        <v>2.5</v>
      </c>
      <c r="G21" s="27">
        <f>Tabla2[[#This Row],[Viáticos]]*Tabla2[[#This Row],['# días]]</f>
        <v>537450</v>
      </c>
      <c r="H21" s="26">
        <v>800000</v>
      </c>
      <c r="I21" s="26">
        <f>50000</f>
        <v>50000</v>
      </c>
      <c r="J21" s="23"/>
      <c r="K21" s="9">
        <f>Tabla2[[#This Row],['# días]]+1</f>
        <v>3.5</v>
      </c>
      <c r="L21" s="8">
        <f>Tabla2[[#This Row],[CON DOTACIÓN ]]*Tabla2[[#This Row],[Viáticos]]</f>
        <v>752430</v>
      </c>
    </row>
    <row r="22" spans="1:15" ht="133.9" customHeight="1" x14ac:dyDescent="0.25">
      <c r="A22" s="24" t="s">
        <v>46</v>
      </c>
      <c r="B22" s="25" t="s">
        <v>286</v>
      </c>
      <c r="C22" s="25" t="s">
        <v>287</v>
      </c>
      <c r="D22" s="25" t="s">
        <v>288</v>
      </c>
      <c r="E22" s="26">
        <v>214980</v>
      </c>
      <c r="F22" s="9">
        <v>4.5</v>
      </c>
      <c r="G22" s="27">
        <f>Tabla2[[#This Row],[Viáticos]]*Tabla2[[#This Row],['# días]]</f>
        <v>967410</v>
      </c>
      <c r="H22" s="26">
        <v>800000</v>
      </c>
      <c r="I22" s="26">
        <f>50000+60000+60000</f>
        <v>170000</v>
      </c>
      <c r="J22" s="23"/>
      <c r="K22" s="9">
        <f>Tabla2[[#This Row],['# días]]</f>
        <v>4.5</v>
      </c>
      <c r="L22" s="8">
        <f>Tabla2[[#This Row],[CON DOTACIÓN ]]*Tabla2[[#This Row],[Viáticos]]</f>
        <v>967410</v>
      </c>
    </row>
    <row r="23" spans="1:15" ht="85.15" customHeight="1" x14ac:dyDescent="0.25">
      <c r="A23" s="24" t="s">
        <v>46</v>
      </c>
      <c r="B23" s="25" t="s">
        <v>289</v>
      </c>
      <c r="C23" s="25" t="s">
        <v>290</v>
      </c>
      <c r="D23" s="25" t="s">
        <v>285</v>
      </c>
      <c r="E23" s="26">
        <v>214980</v>
      </c>
      <c r="F23" s="9">
        <v>4.5</v>
      </c>
      <c r="G23" s="27">
        <f>Tabla2[[#This Row],[Viáticos]]*Tabla2[[#This Row],['# días]]</f>
        <v>967410</v>
      </c>
      <c r="H23" s="26">
        <v>800000</v>
      </c>
      <c r="I23" s="26">
        <f>50000+120000</f>
        <v>170000</v>
      </c>
      <c r="J23" s="23"/>
      <c r="K23" s="9">
        <f>Tabla2[[#This Row],['# días]]</f>
        <v>4.5</v>
      </c>
      <c r="L23" s="8">
        <f>Tabla2[[#This Row],[CON DOTACIÓN ]]*Tabla2[[#This Row],[Viáticos]]</f>
        <v>967410</v>
      </c>
    </row>
    <row r="24" spans="1:15" ht="87.6" customHeight="1" x14ac:dyDescent="0.25">
      <c r="A24" s="24" t="s">
        <v>46</v>
      </c>
      <c r="B24" s="25" t="s">
        <v>291</v>
      </c>
      <c r="C24" s="25" t="s">
        <v>292</v>
      </c>
      <c r="D24" s="25" t="s">
        <v>277</v>
      </c>
      <c r="E24" s="26">
        <v>184753</v>
      </c>
      <c r="F24" s="9">
        <v>4.5</v>
      </c>
      <c r="G24" s="27">
        <f>Tabla2[[#This Row],[Viáticos]]*Tabla2[[#This Row],['# días]]</f>
        <v>831388.5</v>
      </c>
      <c r="H24" s="26">
        <v>0</v>
      </c>
      <c r="I24" s="26">
        <v>100000</v>
      </c>
      <c r="J24" s="23"/>
      <c r="K24" s="9">
        <f>Tabla2[[#This Row],['# días]]</f>
        <v>4.5</v>
      </c>
      <c r="L24" s="8">
        <f>Tabla2[[#This Row],[CON DOTACIÓN ]]*Tabla2[[#This Row],[Viáticos]]</f>
        <v>831388.5</v>
      </c>
    </row>
    <row r="25" spans="1:15" s="29" customFormat="1" ht="100.9" customHeight="1" x14ac:dyDescent="0.25">
      <c r="A25" s="24" t="s">
        <v>46</v>
      </c>
      <c r="B25" s="25" t="s">
        <v>293</v>
      </c>
      <c r="C25" s="25" t="s">
        <v>294</v>
      </c>
      <c r="D25" s="25" t="s">
        <v>288</v>
      </c>
      <c r="E25" s="26">
        <v>214980</v>
      </c>
      <c r="F25" s="9">
        <v>2.5</v>
      </c>
      <c r="G25" s="27">
        <f>Tabla2[[#This Row],[Viáticos]]*Tabla2[[#This Row],['# días]]</f>
        <v>537450</v>
      </c>
      <c r="H25" s="26">
        <v>800000</v>
      </c>
      <c r="I25" s="26">
        <f>50000</f>
        <v>50000</v>
      </c>
      <c r="J25" s="23"/>
      <c r="K25" s="9">
        <f>Tabla2[[#This Row],['# días]]+1</f>
        <v>3.5</v>
      </c>
      <c r="L25" s="8">
        <f>Tabla2[[#This Row],[CON DOTACIÓN ]]*Tabla2[[#This Row],[Viáticos]]</f>
        <v>752430</v>
      </c>
    </row>
    <row r="26" spans="1:15" ht="112.15" customHeight="1" x14ac:dyDescent="0.25">
      <c r="A26" s="24" t="s">
        <v>46</v>
      </c>
      <c r="B26" s="25" t="s">
        <v>295</v>
      </c>
      <c r="C26" s="25" t="s">
        <v>296</v>
      </c>
      <c r="D26" s="25" t="s">
        <v>288</v>
      </c>
      <c r="E26" s="26">
        <v>214980</v>
      </c>
      <c r="F26" s="9">
        <v>2.5</v>
      </c>
      <c r="G26" s="27">
        <f>Tabla2[[#This Row],[Viáticos]]*Tabla2[[#This Row],['# días]]</f>
        <v>537450</v>
      </c>
      <c r="H26" s="26">
        <v>800000</v>
      </c>
      <c r="I26" s="26">
        <f>50000</f>
        <v>50000</v>
      </c>
      <c r="J26" s="23"/>
      <c r="K26" s="9">
        <f>Tabla2[[#This Row],['# días]]+1</f>
        <v>3.5</v>
      </c>
      <c r="L26" s="8">
        <f>Tabla2[[#This Row],[CON DOTACIÓN ]]*Tabla2[[#This Row],[Viáticos]]</f>
        <v>752430</v>
      </c>
    </row>
    <row r="27" spans="1:15" ht="97.15" customHeight="1" x14ac:dyDescent="0.25">
      <c r="A27" s="24" t="s">
        <v>46</v>
      </c>
      <c r="B27" s="1" t="s">
        <v>297</v>
      </c>
      <c r="C27" s="1" t="s">
        <v>298</v>
      </c>
      <c r="D27" s="1" t="s">
        <v>299</v>
      </c>
      <c r="E27" s="30">
        <v>214980</v>
      </c>
      <c r="F27" s="9">
        <v>2.5</v>
      </c>
      <c r="G27" s="27">
        <f>Tabla2[[#This Row],[Viáticos]]*Tabla2[[#This Row],['# días]]</f>
        <v>537450</v>
      </c>
      <c r="H27" s="26">
        <v>800000</v>
      </c>
      <c r="I27" s="26">
        <f>50000</f>
        <v>50000</v>
      </c>
      <c r="J27" s="23"/>
      <c r="K27" s="9">
        <f>Tabla2[[#This Row],['# días]]+1</f>
        <v>3.5</v>
      </c>
      <c r="L27" s="8">
        <f>Tabla2[[#This Row],[CON DOTACIÓN ]]*Tabla2[[#This Row],[Viáticos]]</f>
        <v>752430</v>
      </c>
    </row>
    <row r="28" spans="1:15" ht="100.9" customHeight="1" x14ac:dyDescent="0.25">
      <c r="A28" s="24" t="s">
        <v>46</v>
      </c>
      <c r="B28" s="1" t="s">
        <v>300</v>
      </c>
      <c r="C28" s="1" t="s">
        <v>301</v>
      </c>
      <c r="D28" s="1" t="s">
        <v>288</v>
      </c>
      <c r="E28" s="30">
        <v>214980</v>
      </c>
      <c r="F28" s="9">
        <v>2.5</v>
      </c>
      <c r="G28" s="27">
        <f>Tabla2[[#This Row],[Viáticos]]*Tabla2[[#This Row],['# días]]</f>
        <v>537450</v>
      </c>
      <c r="H28" s="26">
        <v>800000</v>
      </c>
      <c r="I28" s="26">
        <f>50000</f>
        <v>50000</v>
      </c>
      <c r="J28" s="23"/>
      <c r="K28" s="9">
        <f>Tabla2[[#This Row],['# días]]+1</f>
        <v>3.5</v>
      </c>
      <c r="L28" s="8">
        <f>Tabla2[[#This Row],[CON DOTACIÓN ]]*Tabla2[[#This Row],[Viáticos]]</f>
        <v>752430</v>
      </c>
    </row>
    <row r="29" spans="1:15" ht="102" customHeight="1" x14ac:dyDescent="0.25">
      <c r="A29" s="24" t="s">
        <v>46</v>
      </c>
      <c r="B29" s="1" t="s">
        <v>302</v>
      </c>
      <c r="C29" s="1" t="s">
        <v>303</v>
      </c>
      <c r="D29" s="1" t="s">
        <v>285</v>
      </c>
      <c r="E29" s="30">
        <v>214980</v>
      </c>
      <c r="F29" s="9">
        <v>2.5</v>
      </c>
      <c r="G29" s="27">
        <f>Tabla2[[#This Row],[Viáticos]]*Tabla2[[#This Row],['# días]]</f>
        <v>537450</v>
      </c>
      <c r="H29" s="26">
        <v>800000</v>
      </c>
      <c r="I29" s="26">
        <f>50000</f>
        <v>50000</v>
      </c>
      <c r="J29" s="23"/>
      <c r="K29" s="9">
        <f>Tabla2[[#This Row],['# días]]+1</f>
        <v>3.5</v>
      </c>
      <c r="L29" s="8">
        <f>Tabla2[[#This Row],[CON DOTACIÓN ]]*Tabla2[[#This Row],[Viáticos]]</f>
        <v>752430</v>
      </c>
    </row>
    <row r="30" spans="1:15" ht="79.150000000000006" customHeight="1" x14ac:dyDescent="0.25">
      <c r="A30" s="24" t="s">
        <v>46</v>
      </c>
      <c r="B30" s="25" t="s">
        <v>304</v>
      </c>
      <c r="C30" s="25" t="s">
        <v>305</v>
      </c>
      <c r="D30" s="25" t="s">
        <v>288</v>
      </c>
      <c r="E30" s="26">
        <v>214980</v>
      </c>
      <c r="F30" s="9">
        <v>3.5</v>
      </c>
      <c r="G30" s="27">
        <f>Tabla2[[#This Row],[Viáticos]]*Tabla2[[#This Row],['# días]]</f>
        <v>752430</v>
      </c>
      <c r="H30" s="26">
        <v>800000</v>
      </c>
      <c r="I30" s="26">
        <f>50000</f>
        <v>50000</v>
      </c>
      <c r="J30" s="23"/>
      <c r="K30" s="9">
        <f>Tabla2[[#This Row],['# días]]+1</f>
        <v>4.5</v>
      </c>
      <c r="L30" s="8">
        <f>Tabla2[[#This Row],[CON DOTACIÓN ]]*Tabla2[[#This Row],[Viáticos]]</f>
        <v>967410</v>
      </c>
    </row>
    <row r="31" spans="1:15" ht="93.6" customHeight="1" x14ac:dyDescent="0.25">
      <c r="A31" s="24" t="s">
        <v>46</v>
      </c>
      <c r="B31" s="25" t="s">
        <v>306</v>
      </c>
      <c r="C31" s="25" t="s">
        <v>307</v>
      </c>
      <c r="D31" s="25" t="s">
        <v>277</v>
      </c>
      <c r="E31" s="26">
        <v>184753</v>
      </c>
      <c r="F31" s="9">
        <v>4.5</v>
      </c>
      <c r="G31" s="27">
        <f>Tabla2[[#This Row],[Viáticos]]*Tabla2[[#This Row],['# días]]</f>
        <v>831388.5</v>
      </c>
      <c r="H31" s="26">
        <v>800000</v>
      </c>
      <c r="I31" s="26">
        <f>60000+50000</f>
        <v>110000</v>
      </c>
      <c r="J31" s="23"/>
      <c r="K31" s="9">
        <f>Tabla2[[#This Row],['# días]]</f>
        <v>4.5</v>
      </c>
      <c r="L31" s="8">
        <f>Tabla2[[#This Row],[CON DOTACIÓN ]]*Tabla2[[#This Row],[Viáticos]]</f>
        <v>831388.5</v>
      </c>
    </row>
    <row r="32" spans="1:15" ht="75" customHeight="1" x14ac:dyDescent="0.25">
      <c r="A32" s="24" t="s">
        <v>46</v>
      </c>
      <c r="B32" s="25" t="s">
        <v>308</v>
      </c>
      <c r="C32" s="25" t="s">
        <v>309</v>
      </c>
      <c r="D32" s="25" t="s">
        <v>310</v>
      </c>
      <c r="E32" s="26">
        <v>0</v>
      </c>
      <c r="F32" s="9">
        <v>1.5</v>
      </c>
      <c r="G32" s="27">
        <f>Tabla2[[#This Row],[Viáticos]]*Tabla2[[#This Row],['# días]]</f>
        <v>0</v>
      </c>
      <c r="H32" s="26">
        <v>0</v>
      </c>
      <c r="I32" s="26">
        <v>0</v>
      </c>
      <c r="J32" s="23"/>
      <c r="K32" s="9">
        <f>Tabla2[[#This Row],['# días]]+1</f>
        <v>2.5</v>
      </c>
      <c r="L32" s="8">
        <f>Tabla2[[#This Row],[CON DOTACIÓN ]]*Tabla2[[#This Row],[Viáticos]]</f>
        <v>0</v>
      </c>
    </row>
    <row r="33" spans="1:12" ht="108" customHeight="1" x14ac:dyDescent="0.25">
      <c r="A33" s="24" t="s">
        <v>46</v>
      </c>
      <c r="B33" s="25" t="s">
        <v>308</v>
      </c>
      <c r="C33" s="25" t="s">
        <v>311</v>
      </c>
      <c r="D33" s="25" t="s">
        <v>310</v>
      </c>
      <c r="E33" s="26">
        <v>184753</v>
      </c>
      <c r="F33" s="9">
        <v>1.5</v>
      </c>
      <c r="G33" s="27">
        <f>Tabla2[[#This Row],[Viáticos]]*Tabla2[[#This Row],['# días]]</f>
        <v>277129.5</v>
      </c>
      <c r="H33" s="26">
        <v>0</v>
      </c>
      <c r="I33" s="26">
        <f>10000+10000+10000</f>
        <v>30000</v>
      </c>
      <c r="J33" s="23"/>
      <c r="K33" s="9">
        <f>Tabla2[[#This Row],['# días]]+1</f>
        <v>2.5</v>
      </c>
      <c r="L33" s="8">
        <f>Tabla2[[#This Row],[CON DOTACIÓN ]]*Tabla2[[#This Row],[Viáticos]]</f>
        <v>461882.5</v>
      </c>
    </row>
    <row r="34" spans="1:12" s="31" customFormat="1" ht="73.150000000000006" customHeight="1" x14ac:dyDescent="0.25">
      <c r="A34" s="24" t="s">
        <v>46</v>
      </c>
      <c r="B34" s="25" t="s">
        <v>308</v>
      </c>
      <c r="C34" s="25" t="s">
        <v>312</v>
      </c>
      <c r="D34" s="25" t="s">
        <v>310</v>
      </c>
      <c r="E34" s="26">
        <v>184753</v>
      </c>
      <c r="F34" s="9">
        <v>1</v>
      </c>
      <c r="G34" s="27">
        <f>Tabla2[[#This Row],[Viáticos]]*Tabla2[[#This Row],['# días]]</f>
        <v>184753</v>
      </c>
      <c r="H34" s="26">
        <v>0</v>
      </c>
      <c r="I34" s="26">
        <v>20000</v>
      </c>
      <c r="J34" s="23"/>
      <c r="K34" s="9">
        <f>Tabla2[[#This Row],['# días]]+1</f>
        <v>2</v>
      </c>
      <c r="L34" s="8">
        <f>Tabla2[[#This Row],[CON DOTACIÓN ]]*Tabla2[[#This Row],[Viáticos]]</f>
        <v>369506</v>
      </c>
    </row>
    <row r="35" spans="1:12" ht="93" customHeight="1" x14ac:dyDescent="0.25">
      <c r="A35" s="24" t="s">
        <v>46</v>
      </c>
      <c r="B35" s="25" t="s">
        <v>308</v>
      </c>
      <c r="C35" s="25" t="s">
        <v>313</v>
      </c>
      <c r="D35" s="25" t="s">
        <v>310</v>
      </c>
      <c r="E35" s="26">
        <v>184753</v>
      </c>
      <c r="F35" s="9">
        <v>2.5</v>
      </c>
      <c r="G35" s="27">
        <f>Tabla2[[#This Row],[Viáticos]]*Tabla2[[#This Row],['# días]]</f>
        <v>461882.5</v>
      </c>
      <c r="H35" s="26">
        <v>0</v>
      </c>
      <c r="I35" s="26">
        <v>100000</v>
      </c>
      <c r="J35" s="23"/>
      <c r="K35" s="9">
        <f>Tabla2[[#This Row],['# días]]+1</f>
        <v>3.5</v>
      </c>
      <c r="L35" s="8">
        <f>Tabla2[[#This Row],[CON DOTACIÓN ]]*Tabla2[[#This Row],[Viáticos]]</f>
        <v>646635.5</v>
      </c>
    </row>
    <row r="36" spans="1:12" ht="85.15" customHeight="1" x14ac:dyDescent="0.25">
      <c r="A36" s="24" t="s">
        <v>46</v>
      </c>
      <c r="B36" s="25" t="s">
        <v>314</v>
      </c>
      <c r="C36" s="25" t="s">
        <v>315</v>
      </c>
      <c r="D36" s="25" t="s">
        <v>299</v>
      </c>
      <c r="E36" s="26">
        <v>214980</v>
      </c>
      <c r="F36" s="9">
        <v>3.5</v>
      </c>
      <c r="G36" s="27">
        <f>Tabla2[[#This Row],[Viáticos]]*Tabla2[[#This Row],['# días]]</f>
        <v>752430</v>
      </c>
      <c r="H36" s="32">
        <v>800000</v>
      </c>
      <c r="I36" s="32">
        <f>50000</f>
        <v>50000</v>
      </c>
      <c r="J36" s="23"/>
      <c r="K36" s="9">
        <f>Tabla2[[#This Row],['# días]]</f>
        <v>3.5</v>
      </c>
      <c r="L36" s="8">
        <f>Tabla2[[#This Row],[CON DOTACIÓN ]]*Tabla2[[#This Row],[Viáticos]]</f>
        <v>752430</v>
      </c>
    </row>
    <row r="37" spans="1:12" ht="96" customHeight="1" x14ac:dyDescent="0.25">
      <c r="A37" s="24" t="s">
        <v>46</v>
      </c>
      <c r="B37" s="25" t="s">
        <v>316</v>
      </c>
      <c r="C37" s="25" t="s">
        <v>317</v>
      </c>
      <c r="D37" s="25" t="s">
        <v>299</v>
      </c>
      <c r="E37" s="26">
        <v>214980</v>
      </c>
      <c r="F37" s="9">
        <v>3.5</v>
      </c>
      <c r="G37" s="27">
        <f>Tabla2[[#This Row],[Viáticos]]*Tabla2[[#This Row],['# días]]</f>
        <v>752430</v>
      </c>
      <c r="H37" s="32">
        <v>800000</v>
      </c>
      <c r="I37" s="32">
        <f>50000</f>
        <v>50000</v>
      </c>
      <c r="J37" s="23"/>
      <c r="K37" s="9">
        <f>Tabla2[[#This Row],['# días]]</f>
        <v>3.5</v>
      </c>
      <c r="L37" s="8">
        <f>Tabla2[[#This Row],[CON DOTACIÓN ]]*Tabla2[[#This Row],[Viáticos]]</f>
        <v>752430</v>
      </c>
    </row>
    <row r="38" spans="1:12" ht="87" customHeight="1" x14ac:dyDescent="0.25">
      <c r="A38" s="24" t="s">
        <v>46</v>
      </c>
      <c r="B38" s="25" t="s">
        <v>318</v>
      </c>
      <c r="C38" s="25" t="s">
        <v>319</v>
      </c>
      <c r="D38" s="25" t="s">
        <v>288</v>
      </c>
      <c r="E38" s="26">
        <v>214980</v>
      </c>
      <c r="F38" s="9">
        <v>4.5</v>
      </c>
      <c r="G38" s="27">
        <f>Tabla2[[#This Row],[Viáticos]]*Tabla2[[#This Row],['# días]]</f>
        <v>967410</v>
      </c>
      <c r="H38" s="26">
        <v>800000</v>
      </c>
      <c r="I38" s="26">
        <f>50000+80000</f>
        <v>130000</v>
      </c>
      <c r="J38" s="23"/>
      <c r="K38" s="9">
        <f>Tabla2[[#This Row],['# días]]</f>
        <v>4.5</v>
      </c>
      <c r="L38" s="8">
        <f>Tabla2[[#This Row],[CON DOTACIÓN ]]*Tabla2[[#This Row],[Viáticos]]</f>
        <v>967410</v>
      </c>
    </row>
    <row r="39" spans="1:12" ht="121.9" customHeight="1" x14ac:dyDescent="0.25">
      <c r="A39" s="24" t="s">
        <v>46</v>
      </c>
      <c r="B39" s="25" t="s">
        <v>320</v>
      </c>
      <c r="C39" s="25" t="s">
        <v>321</v>
      </c>
      <c r="D39" s="25" t="s">
        <v>322</v>
      </c>
      <c r="E39" s="26">
        <v>184753</v>
      </c>
      <c r="F39" s="9">
        <v>4.5</v>
      </c>
      <c r="G39" s="27">
        <f>Tabla2[[#This Row],[Viáticos]]*Tabla2[[#This Row],['# días]]</f>
        <v>831388.5</v>
      </c>
      <c r="H39" s="26">
        <v>800000</v>
      </c>
      <c r="I39" s="26">
        <f>50000+40000+30000</f>
        <v>120000</v>
      </c>
      <c r="J39" s="23"/>
      <c r="K39" s="9">
        <f>Tabla2[[#This Row],['# días]]</f>
        <v>4.5</v>
      </c>
      <c r="L39" s="8">
        <f>Tabla2[[#This Row],[CON DOTACIÓN ]]*Tabla2[[#This Row],[Viáticos]]</f>
        <v>831388.5</v>
      </c>
    </row>
    <row r="40" spans="1:12" ht="103.9" customHeight="1" x14ac:dyDescent="0.25">
      <c r="A40" s="24" t="s">
        <v>46</v>
      </c>
      <c r="B40" s="25" t="s">
        <v>323</v>
      </c>
      <c r="C40" s="25" t="s">
        <v>324</v>
      </c>
      <c r="D40" s="25" t="s">
        <v>285</v>
      </c>
      <c r="E40" s="26">
        <v>214980</v>
      </c>
      <c r="F40" s="9">
        <v>3.5</v>
      </c>
      <c r="G40" s="27">
        <f>Tabla2[[#This Row],[Viáticos]]*Tabla2[[#This Row],['# días]]</f>
        <v>752430</v>
      </c>
      <c r="H40" s="26">
        <v>800000</v>
      </c>
      <c r="I40" s="26">
        <f>50000+30000</f>
        <v>80000</v>
      </c>
      <c r="J40" s="23"/>
      <c r="K40" s="9">
        <f>Tabla2[[#This Row],['# días]]+1</f>
        <v>4.5</v>
      </c>
      <c r="L40" s="8">
        <f>Tabla2[[#This Row],[CON DOTACIÓN ]]*Tabla2[[#This Row],[Viáticos]]</f>
        <v>967410</v>
      </c>
    </row>
    <row r="41" spans="1:12" ht="91.15" customHeight="1" x14ac:dyDescent="0.25">
      <c r="A41" s="24" t="s">
        <v>46</v>
      </c>
      <c r="B41" s="25" t="s">
        <v>325</v>
      </c>
      <c r="C41" s="25" t="s">
        <v>326</v>
      </c>
      <c r="D41" s="25" t="s">
        <v>322</v>
      </c>
      <c r="E41" s="26">
        <v>184753</v>
      </c>
      <c r="F41" s="9">
        <v>3.5</v>
      </c>
      <c r="G41" s="27">
        <f>Tabla2[[#This Row],[Viáticos]]*Tabla2[[#This Row],['# días]]</f>
        <v>646635.5</v>
      </c>
      <c r="H41" s="26">
        <v>800000</v>
      </c>
      <c r="I41" s="26">
        <f>50000</f>
        <v>50000</v>
      </c>
      <c r="J41" s="23"/>
      <c r="K41" s="9">
        <f>Tabla2[[#This Row],['# días]]+1</f>
        <v>4.5</v>
      </c>
      <c r="L41" s="8">
        <f>Tabla2[[#This Row],[CON DOTACIÓN ]]*Tabla2[[#This Row],[Viáticos]]</f>
        <v>831388.5</v>
      </c>
    </row>
    <row r="42" spans="1:12" ht="78" customHeight="1" x14ac:dyDescent="0.25">
      <c r="A42" s="24" t="s">
        <v>46</v>
      </c>
      <c r="B42" s="25" t="s">
        <v>327</v>
      </c>
      <c r="C42" s="25" t="s">
        <v>328</v>
      </c>
      <c r="D42" s="25" t="s">
        <v>288</v>
      </c>
      <c r="E42" s="26">
        <v>214980</v>
      </c>
      <c r="F42" s="9">
        <v>3.5</v>
      </c>
      <c r="G42" s="27">
        <f>Tabla2[[#This Row],[Viáticos]]*Tabla2[[#This Row],['# días]]</f>
        <v>752430</v>
      </c>
      <c r="H42" s="26">
        <v>800000</v>
      </c>
      <c r="I42" s="26">
        <f>50000+60000+80000</f>
        <v>190000</v>
      </c>
      <c r="J42" s="23"/>
      <c r="K42" s="9">
        <f>Tabla2[[#This Row],['# días]]+1</f>
        <v>4.5</v>
      </c>
      <c r="L42" s="8">
        <f>Tabla2[[#This Row],[CON DOTACIÓN ]]*Tabla2[[#This Row],[Viáticos]]</f>
        <v>967410</v>
      </c>
    </row>
    <row r="43" spans="1:12" ht="82.15" customHeight="1" x14ac:dyDescent="0.25">
      <c r="A43" s="24" t="s">
        <v>46</v>
      </c>
      <c r="B43" s="25" t="s">
        <v>329</v>
      </c>
      <c r="C43" s="25" t="s">
        <v>330</v>
      </c>
      <c r="D43" s="25" t="s">
        <v>331</v>
      </c>
      <c r="E43" s="26">
        <v>184753</v>
      </c>
      <c r="F43" s="9">
        <v>3.5</v>
      </c>
      <c r="G43" s="27">
        <f>Tabla2[[#This Row],[Viáticos]]*Tabla2[[#This Row],['# días]]</f>
        <v>646635.5</v>
      </c>
      <c r="H43" s="26">
        <v>800000</v>
      </c>
      <c r="I43" s="26">
        <f>50000+60000</f>
        <v>110000</v>
      </c>
      <c r="J43" s="23"/>
      <c r="K43" s="9">
        <f>Tabla2[[#This Row],['# días]]+1</f>
        <v>4.5</v>
      </c>
      <c r="L43" s="8">
        <f>Tabla2[[#This Row],[CON DOTACIÓN ]]*Tabla2[[#This Row],[Viáticos]]</f>
        <v>831388.5</v>
      </c>
    </row>
    <row r="44" spans="1:12" ht="85.15" customHeight="1" x14ac:dyDescent="0.25">
      <c r="A44" s="24" t="s">
        <v>46</v>
      </c>
      <c r="B44" s="25" t="s">
        <v>332</v>
      </c>
      <c r="C44" s="25" t="s">
        <v>333</v>
      </c>
      <c r="D44" s="25" t="s">
        <v>288</v>
      </c>
      <c r="E44" s="26">
        <v>214980</v>
      </c>
      <c r="F44" s="9">
        <v>1.5</v>
      </c>
      <c r="G44" s="27">
        <f>Tabla2[[#This Row],[Viáticos]]*Tabla2[[#This Row],['# días]]</f>
        <v>322470</v>
      </c>
      <c r="H44" s="26">
        <v>800000</v>
      </c>
      <c r="I44" s="26">
        <f>40000+50000</f>
        <v>90000</v>
      </c>
      <c r="J44" s="23"/>
      <c r="K44" s="9">
        <f>Tabla2[[#This Row],['# días]]+1</f>
        <v>2.5</v>
      </c>
      <c r="L44" s="8">
        <f>Tabla2[[#This Row],[CON DOTACIÓN ]]*Tabla2[[#This Row],[Viáticos]]</f>
        <v>537450</v>
      </c>
    </row>
    <row r="45" spans="1:12" ht="90" customHeight="1" x14ac:dyDescent="0.25">
      <c r="A45" s="24" t="s">
        <v>46</v>
      </c>
      <c r="B45" s="25" t="s">
        <v>334</v>
      </c>
      <c r="C45" s="25" t="s">
        <v>335</v>
      </c>
      <c r="D45" s="25" t="s">
        <v>288</v>
      </c>
      <c r="E45" s="26">
        <v>214980</v>
      </c>
      <c r="F45" s="9">
        <v>2.5</v>
      </c>
      <c r="G45" s="27">
        <f>Tabla2[[#This Row],[Viáticos]]*Tabla2[[#This Row],['# días]]</f>
        <v>537450</v>
      </c>
      <c r="H45" s="26">
        <v>800000</v>
      </c>
      <c r="I45" s="26">
        <f>50000+50000</f>
        <v>100000</v>
      </c>
      <c r="J45" s="23"/>
      <c r="K45" s="9">
        <f>Tabla2[[#This Row],['# días]]+1</f>
        <v>3.5</v>
      </c>
      <c r="L45" s="8">
        <f>Tabla2[[#This Row],[CON DOTACIÓN ]]*Tabla2[[#This Row],[Viáticos]]</f>
        <v>752430</v>
      </c>
    </row>
    <row r="46" spans="1:12" ht="106.15" customHeight="1" x14ac:dyDescent="0.25">
      <c r="A46" s="24" t="s">
        <v>46</v>
      </c>
      <c r="B46" s="25" t="s">
        <v>336</v>
      </c>
      <c r="C46" s="25" t="s">
        <v>337</v>
      </c>
      <c r="D46" s="25" t="s">
        <v>310</v>
      </c>
      <c r="E46" s="26">
        <v>184753</v>
      </c>
      <c r="F46" s="9">
        <v>2.5</v>
      </c>
      <c r="G46" s="27">
        <f>Tabla2[[#This Row],[Viáticos]]*Tabla2[[#This Row],['# días]]</f>
        <v>461882.5</v>
      </c>
      <c r="H46" s="26">
        <v>800000</v>
      </c>
      <c r="I46" s="26">
        <f>50000+50000</f>
        <v>100000</v>
      </c>
      <c r="J46" s="23"/>
      <c r="K46" s="9">
        <f>Tabla2[[#This Row],['# días]]+1</f>
        <v>3.5</v>
      </c>
      <c r="L46" s="8">
        <f>Tabla2[[#This Row],[CON DOTACIÓN ]]*Tabla2[[#This Row],[Viáticos]]</f>
        <v>646635.5</v>
      </c>
    </row>
    <row r="47" spans="1:12" ht="84.6" customHeight="1" x14ac:dyDescent="0.25">
      <c r="A47" s="24" t="s">
        <v>46</v>
      </c>
      <c r="B47" s="25" t="s">
        <v>338</v>
      </c>
      <c r="C47" s="25" t="s">
        <v>339</v>
      </c>
      <c r="D47" s="25" t="s">
        <v>331</v>
      </c>
      <c r="E47" s="26">
        <v>184753</v>
      </c>
      <c r="F47" s="9">
        <v>4.5</v>
      </c>
      <c r="G47" s="27">
        <f>Tabla2[[#This Row],[Viáticos]]*Tabla2[[#This Row],['# días]]</f>
        <v>831388.5</v>
      </c>
      <c r="H47" s="26">
        <v>800000</v>
      </c>
      <c r="I47" s="26">
        <f>50000+50000+20000+50000</f>
        <v>170000</v>
      </c>
      <c r="J47" s="23"/>
      <c r="K47" s="9">
        <f>Tabla2[[#This Row],['# días]]</f>
        <v>4.5</v>
      </c>
      <c r="L47" s="8">
        <f>Tabla2[[#This Row],[CON DOTACIÓN ]]*Tabla2[[#This Row],[Viáticos]]</f>
        <v>831388.5</v>
      </c>
    </row>
    <row r="48" spans="1:12" ht="101.45" customHeight="1" x14ac:dyDescent="0.25">
      <c r="A48" s="24" t="s">
        <v>46</v>
      </c>
      <c r="B48" s="25" t="s">
        <v>338</v>
      </c>
      <c r="C48" s="25" t="s">
        <v>340</v>
      </c>
      <c r="D48" s="25" t="s">
        <v>331</v>
      </c>
      <c r="E48" s="26">
        <v>184753</v>
      </c>
      <c r="F48" s="9">
        <v>1.5</v>
      </c>
      <c r="G48" s="27">
        <f>Tabla2[[#This Row],[Viáticos]]*Tabla2[[#This Row],['# días]]</f>
        <v>277129.5</v>
      </c>
      <c r="H48" s="26">
        <v>800000</v>
      </c>
      <c r="I48" s="26">
        <v>40000</v>
      </c>
      <c r="J48" s="8"/>
      <c r="K48" s="9">
        <f>Tabla2[[#This Row],['# días]]</f>
        <v>1.5</v>
      </c>
      <c r="L48" s="8">
        <f>Tabla2[[#This Row],[CON DOTACIÓN ]]*Tabla2[[#This Row],[Viáticos]]</f>
        <v>277129.5</v>
      </c>
    </row>
    <row r="49" spans="1:12" ht="101.45" customHeight="1" x14ac:dyDescent="0.25">
      <c r="A49" s="24" t="s">
        <v>46</v>
      </c>
      <c r="B49" s="25" t="s">
        <v>341</v>
      </c>
      <c r="C49" s="25" t="s">
        <v>342</v>
      </c>
      <c r="D49" s="25" t="s">
        <v>280</v>
      </c>
      <c r="E49" s="26">
        <v>184753</v>
      </c>
      <c r="F49" s="9">
        <v>2.5</v>
      </c>
      <c r="G49" s="27">
        <f>Tabla2[[#This Row],[Viáticos]]*Tabla2[[#This Row],['# días]]</f>
        <v>461882.5</v>
      </c>
      <c r="H49" s="26">
        <v>800000</v>
      </c>
      <c r="I49" s="26">
        <f>60000</f>
        <v>60000</v>
      </c>
      <c r="J49" s="23"/>
      <c r="K49" s="9">
        <f>Tabla2[[#This Row],['# días]]+1</f>
        <v>3.5</v>
      </c>
      <c r="L49" s="8">
        <f>Tabla2[[#This Row],[CON DOTACIÓN ]]*Tabla2[[#This Row],[Viáticos]]</f>
        <v>646635.5</v>
      </c>
    </row>
    <row r="50" spans="1:12" ht="78" customHeight="1" x14ac:dyDescent="0.25">
      <c r="A50" s="24" t="s">
        <v>46</v>
      </c>
      <c r="B50" s="25" t="s">
        <v>343</v>
      </c>
      <c r="C50" s="25" t="s">
        <v>344</v>
      </c>
      <c r="D50" s="25" t="s">
        <v>331</v>
      </c>
      <c r="E50" s="26">
        <v>184753</v>
      </c>
      <c r="F50" s="9">
        <v>3.5</v>
      </c>
      <c r="G50" s="27">
        <f>Tabla2[[#This Row],[Viáticos]]*Tabla2[[#This Row],['# días]]</f>
        <v>646635.5</v>
      </c>
      <c r="H50" s="26">
        <v>400000</v>
      </c>
      <c r="I50" s="26">
        <f>25000+60000+25000</f>
        <v>110000</v>
      </c>
      <c r="J50" s="23"/>
      <c r="K50" s="9">
        <f>Tabla2[[#This Row],['# días]]+1</f>
        <v>4.5</v>
      </c>
      <c r="L50" s="8">
        <f>Tabla2[[#This Row],[CON DOTACIÓN ]]*Tabla2[[#This Row],[Viáticos]]</f>
        <v>831388.5</v>
      </c>
    </row>
    <row r="51" spans="1:12" ht="72" customHeight="1" x14ac:dyDescent="0.25">
      <c r="A51" s="24" t="s">
        <v>46</v>
      </c>
      <c r="B51" s="25" t="s">
        <v>345</v>
      </c>
      <c r="C51" s="25" t="s">
        <v>346</v>
      </c>
      <c r="D51" s="25" t="s">
        <v>288</v>
      </c>
      <c r="E51" s="26">
        <v>214980</v>
      </c>
      <c r="F51" s="9">
        <v>4.5</v>
      </c>
      <c r="G51" s="27">
        <f>Tabla2[[#This Row],[Viáticos]]*Tabla2[[#This Row],['# días]]</f>
        <v>967410</v>
      </c>
      <c r="H51" s="26">
        <v>800000</v>
      </c>
      <c r="I51" s="26">
        <f>50000+30000+50000+60000</f>
        <v>190000</v>
      </c>
      <c r="J51" s="23"/>
      <c r="K51" s="9">
        <f>Tabla2[[#This Row],['# días]]</f>
        <v>4.5</v>
      </c>
      <c r="L51" s="8">
        <f>Tabla2[[#This Row],[CON DOTACIÓN ]]*Tabla2[[#This Row],[Viáticos]]</f>
        <v>967410</v>
      </c>
    </row>
    <row r="52" spans="1:12" ht="78" customHeight="1" x14ac:dyDescent="0.25">
      <c r="A52" s="24" t="s">
        <v>46</v>
      </c>
      <c r="B52" s="25" t="s">
        <v>345</v>
      </c>
      <c r="C52" s="25" t="s">
        <v>347</v>
      </c>
      <c r="D52" s="25" t="s">
        <v>288</v>
      </c>
      <c r="E52" s="26">
        <v>214980</v>
      </c>
      <c r="F52" s="9">
        <v>3.5</v>
      </c>
      <c r="G52" s="27">
        <f>Tabla2[[#This Row],[Viáticos]]*Tabla2[[#This Row],['# días]]</f>
        <v>752430</v>
      </c>
      <c r="H52" s="26">
        <v>800000</v>
      </c>
      <c r="I52" s="26">
        <f>70000+50000+30000</f>
        <v>150000</v>
      </c>
      <c r="J52" s="23"/>
      <c r="K52" s="9">
        <f>Tabla2[[#This Row],['# días]]+1</f>
        <v>4.5</v>
      </c>
      <c r="L52" s="8">
        <f>Tabla2[[#This Row],[CON DOTACIÓN ]]*Tabla2[[#This Row],[Viáticos]]</f>
        <v>967410</v>
      </c>
    </row>
    <row r="53" spans="1:12" ht="78" customHeight="1" x14ac:dyDescent="0.25">
      <c r="A53" s="24" t="s">
        <v>46</v>
      </c>
      <c r="B53" s="25" t="s">
        <v>348</v>
      </c>
      <c r="C53" s="25" t="s">
        <v>349</v>
      </c>
      <c r="D53" s="25" t="s">
        <v>299</v>
      </c>
      <c r="E53" s="26">
        <v>214980</v>
      </c>
      <c r="F53" s="9">
        <v>2.5</v>
      </c>
      <c r="G53" s="27">
        <f>Tabla2[[#This Row],[Viáticos]]*Tabla2[[#This Row],['# días]]</f>
        <v>537450</v>
      </c>
      <c r="H53" s="26">
        <v>800000</v>
      </c>
      <c r="I53" s="26">
        <f>50000</f>
        <v>50000</v>
      </c>
      <c r="J53" s="23"/>
      <c r="K53" s="9">
        <v>2.5</v>
      </c>
      <c r="L53" s="8">
        <f>Tabla2[[#This Row],[CON DOTACIÓN ]]*Tabla2[[#This Row],[Viáticos]]</f>
        <v>537450</v>
      </c>
    </row>
    <row r="54" spans="1:12" ht="78" customHeight="1" x14ac:dyDescent="0.25">
      <c r="A54" s="24" t="s">
        <v>46</v>
      </c>
      <c r="B54" s="25" t="s">
        <v>350</v>
      </c>
      <c r="C54" s="25" t="s">
        <v>351</v>
      </c>
      <c r="D54" s="25" t="s">
        <v>280</v>
      </c>
      <c r="E54" s="26">
        <v>184753</v>
      </c>
      <c r="F54" s="9">
        <v>2.5</v>
      </c>
      <c r="G54" s="27">
        <f>Tabla2[[#This Row],[Viáticos]]*Tabla2[[#This Row],['# días]]</f>
        <v>461882.5</v>
      </c>
      <c r="H54" s="26">
        <v>800000</v>
      </c>
      <c r="I54" s="26">
        <f>50000</f>
        <v>50000</v>
      </c>
      <c r="J54" s="23"/>
      <c r="K54" s="9">
        <v>2.5</v>
      </c>
      <c r="L54" s="8">
        <f>Tabla2[[#This Row],[CON DOTACIÓN ]]*Tabla2[[#This Row],[Viáticos]]</f>
        <v>461882.5</v>
      </c>
    </row>
    <row r="55" spans="1:12" ht="86.45" customHeight="1" x14ac:dyDescent="0.25">
      <c r="A55" s="24" t="s">
        <v>46</v>
      </c>
      <c r="B55" s="25" t="s">
        <v>607</v>
      </c>
      <c r="C55" s="25" t="s">
        <v>352</v>
      </c>
      <c r="D55" s="25" t="s">
        <v>285</v>
      </c>
      <c r="E55" s="26">
        <v>214980</v>
      </c>
      <c r="F55" s="9">
        <v>4.5</v>
      </c>
      <c r="G55" s="27">
        <f>Tabla2[[#This Row],[Viáticos]]*Tabla2[[#This Row],['# días]]</f>
        <v>967410</v>
      </c>
      <c r="H55" s="26">
        <v>800000</v>
      </c>
      <c r="I55" s="26">
        <f>150000+50000</f>
        <v>200000</v>
      </c>
      <c r="J55" s="33"/>
      <c r="K55" s="9">
        <v>4.5</v>
      </c>
      <c r="L55" s="8">
        <f>Tabla2[[#This Row],[CON DOTACIÓN ]]*Tabla2[[#This Row],[Viáticos]]</f>
        <v>967410</v>
      </c>
    </row>
    <row r="56" spans="1:12" ht="76.150000000000006" customHeight="1" x14ac:dyDescent="0.25">
      <c r="A56" s="24" t="s">
        <v>46</v>
      </c>
      <c r="B56" s="95" t="s">
        <v>607</v>
      </c>
      <c r="C56" s="25" t="s">
        <v>352</v>
      </c>
      <c r="D56" s="25" t="s">
        <v>285</v>
      </c>
      <c r="E56" s="26">
        <v>214980</v>
      </c>
      <c r="F56" s="9">
        <v>3.5</v>
      </c>
      <c r="G56" s="27">
        <f>Tabla2[[#This Row],[Viáticos]]*Tabla2[[#This Row],['# días]]</f>
        <v>752430</v>
      </c>
      <c r="H56" s="26">
        <v>800000</v>
      </c>
      <c r="I56" s="26">
        <f>150000+50000</f>
        <v>200000</v>
      </c>
      <c r="J56" s="8"/>
      <c r="K56" s="9">
        <f>Tabla2[[#This Row],['# días]]+1</f>
        <v>4.5</v>
      </c>
      <c r="L56" s="8">
        <f>Tabla2[[#This Row],[CON DOTACIÓN ]]*Tabla2[[#This Row],[Viáticos]]</f>
        <v>967410</v>
      </c>
    </row>
    <row r="57" spans="1:12" ht="77.45" customHeight="1" x14ac:dyDescent="0.25">
      <c r="A57" s="24" t="s">
        <v>46</v>
      </c>
      <c r="B57" s="25" t="s">
        <v>353</v>
      </c>
      <c r="C57" s="25" t="s">
        <v>354</v>
      </c>
      <c r="D57" s="25" t="s">
        <v>280</v>
      </c>
      <c r="E57" s="26">
        <v>184753</v>
      </c>
      <c r="F57" s="9">
        <v>4.5</v>
      </c>
      <c r="G57" s="27">
        <f>Tabla2[[#This Row],[Viáticos]]*Tabla2[[#This Row],['# días]]</f>
        <v>831388.5</v>
      </c>
      <c r="H57" s="26">
        <v>800000</v>
      </c>
      <c r="I57" s="26">
        <f>170000+50000</f>
        <v>220000</v>
      </c>
      <c r="J57" s="8"/>
      <c r="K57" s="9">
        <f>Tabla2[[#This Row],['# días]]</f>
        <v>4.5</v>
      </c>
      <c r="L57" s="8">
        <f>Tabla2[[#This Row],[CON DOTACIÓN ]]*Tabla2[[#This Row],[Viáticos]]-0.5</f>
        <v>831388</v>
      </c>
    </row>
    <row r="58" spans="1:12" ht="75" customHeight="1" x14ac:dyDescent="0.25">
      <c r="A58" s="24" t="s">
        <v>46</v>
      </c>
      <c r="B58" s="25" t="s">
        <v>353</v>
      </c>
      <c r="C58" s="25" t="s">
        <v>354</v>
      </c>
      <c r="D58" s="25" t="s">
        <v>280</v>
      </c>
      <c r="E58" s="26">
        <v>184753</v>
      </c>
      <c r="F58" s="9">
        <v>3.5</v>
      </c>
      <c r="G58" s="27">
        <f>Tabla2[[#This Row],[Viáticos]]*Tabla2[[#This Row],['# días]]</f>
        <v>646635.5</v>
      </c>
      <c r="H58" s="26">
        <v>800000</v>
      </c>
      <c r="I58" s="26">
        <f>170000+50000</f>
        <v>220000</v>
      </c>
      <c r="J58" s="8"/>
      <c r="K58" s="9">
        <f>Tabla2[[#This Row],['# días]]+1</f>
        <v>4.5</v>
      </c>
      <c r="L58" s="8">
        <f>Tabla2[[#This Row],[CON DOTACIÓN ]]*Tabla2[[#This Row],[Viáticos]]</f>
        <v>831388.5</v>
      </c>
    </row>
    <row r="59" spans="1:12" ht="75" customHeight="1" x14ac:dyDescent="0.25">
      <c r="A59" s="34"/>
      <c r="B59" s="35"/>
      <c r="C59" s="35"/>
      <c r="D59" s="35"/>
      <c r="E59" s="20"/>
      <c r="F59" s="36"/>
      <c r="G59" s="37">
        <f>SUBTOTAL(9,G17:G58)</f>
        <v>26642698.5</v>
      </c>
      <c r="H59" s="37">
        <f>SUBTOTAL(9,H17:H58)</f>
        <v>29200000</v>
      </c>
      <c r="I59" s="37">
        <f>SUBTOTAL(9,I17:I58)</f>
        <v>4470000</v>
      </c>
      <c r="J59" s="20"/>
      <c r="K59" s="8"/>
      <c r="L59" s="38">
        <f>SUBTOTAL(109,L2:L58)</f>
        <v>31654474</v>
      </c>
    </row>
    <row r="60" spans="1:12" ht="75" x14ac:dyDescent="0.25">
      <c r="A60" s="39" t="s">
        <v>64</v>
      </c>
      <c r="B60" s="25" t="s">
        <v>355</v>
      </c>
      <c r="C60" s="96" t="s">
        <v>356</v>
      </c>
      <c r="D60" s="96" t="s">
        <v>357</v>
      </c>
      <c r="E60" s="26">
        <v>214980</v>
      </c>
      <c r="F60" s="133">
        <v>2.5</v>
      </c>
      <c r="G60" s="134">
        <f>Tabla2[[#This Row],[Viáticos]]*Tabla2[[#This Row],['# días]]</f>
        <v>537450</v>
      </c>
      <c r="H60" s="26">
        <v>800000</v>
      </c>
      <c r="I60" s="26">
        <f>60000+100000</f>
        <v>160000</v>
      </c>
      <c r="J60" s="8"/>
      <c r="K60" s="8"/>
      <c r="L60" s="8"/>
    </row>
    <row r="61" spans="1:12" ht="75" x14ac:dyDescent="0.25">
      <c r="A61" s="39" t="s">
        <v>64</v>
      </c>
      <c r="B61" s="25" t="s">
        <v>358</v>
      </c>
      <c r="C61" s="96" t="s">
        <v>709</v>
      </c>
      <c r="D61" s="96" t="s">
        <v>357</v>
      </c>
      <c r="E61" s="26">
        <v>214980</v>
      </c>
      <c r="F61" s="133">
        <v>2.5</v>
      </c>
      <c r="G61" s="134">
        <f>Tabla2[[#This Row],[Viáticos]]*Tabla2[[#This Row],['# días]]</f>
        <v>537450</v>
      </c>
      <c r="H61" s="26">
        <v>800000</v>
      </c>
      <c r="I61" s="26">
        <f>80000+60000</f>
        <v>140000</v>
      </c>
      <c r="J61" s="8"/>
      <c r="K61" s="8"/>
      <c r="L61" s="8"/>
    </row>
    <row r="62" spans="1:12" ht="75" x14ac:dyDescent="0.25">
      <c r="A62" s="39" t="s">
        <v>64</v>
      </c>
      <c r="B62" s="25" t="s">
        <v>710</v>
      </c>
      <c r="C62" s="96" t="s">
        <v>710</v>
      </c>
      <c r="D62" s="96" t="s">
        <v>357</v>
      </c>
      <c r="E62" s="26">
        <v>214980</v>
      </c>
      <c r="F62" s="133">
        <v>2.5</v>
      </c>
      <c r="G62" s="134">
        <f>Tabla2[[#This Row],[Viáticos]]*Tabla2[[#This Row],['# días]]</f>
        <v>537450</v>
      </c>
      <c r="H62" s="26">
        <v>800000</v>
      </c>
      <c r="I62" s="26">
        <f>60000</f>
        <v>60000</v>
      </c>
      <c r="J62" s="8"/>
      <c r="K62" s="8"/>
      <c r="L62" s="8"/>
    </row>
    <row r="63" spans="1:12" ht="75" x14ac:dyDescent="0.25">
      <c r="A63" s="39" t="s">
        <v>64</v>
      </c>
      <c r="B63" s="25" t="s">
        <v>711</v>
      </c>
      <c r="C63" s="96" t="s">
        <v>712</v>
      </c>
      <c r="D63" s="96" t="s">
        <v>360</v>
      </c>
      <c r="E63" s="26">
        <v>278634</v>
      </c>
      <c r="F63" s="133">
        <v>2.5</v>
      </c>
      <c r="G63" s="134">
        <f>Tabla2[[#This Row],[Viáticos]]*Tabla2[[#This Row],['# días]]</f>
        <v>696585</v>
      </c>
      <c r="H63" s="26">
        <v>800000</v>
      </c>
      <c r="I63" s="26">
        <f>60000+20000</f>
        <v>80000</v>
      </c>
      <c r="J63" s="8"/>
      <c r="K63" s="8"/>
      <c r="L63" s="8"/>
    </row>
    <row r="64" spans="1:12" ht="75" x14ac:dyDescent="0.25">
      <c r="A64" s="39" t="s">
        <v>64</v>
      </c>
      <c r="B64" s="25" t="s">
        <v>359</v>
      </c>
      <c r="C64" s="96" t="s">
        <v>361</v>
      </c>
      <c r="D64" s="96" t="s">
        <v>360</v>
      </c>
      <c r="E64" s="26">
        <v>278634</v>
      </c>
      <c r="F64" s="133">
        <v>2.5</v>
      </c>
      <c r="G64" s="134">
        <f>Tabla2[[#This Row],[Viáticos]]*Tabla2[[#This Row],['# días]]</f>
        <v>696585</v>
      </c>
      <c r="H64" s="26">
        <v>800000</v>
      </c>
      <c r="I64" s="26">
        <f>60000+120000</f>
        <v>180000</v>
      </c>
      <c r="J64" s="8"/>
      <c r="K64" s="8"/>
      <c r="L64" s="8"/>
    </row>
    <row r="65" spans="1:12" ht="75" x14ac:dyDescent="0.25">
      <c r="A65" s="39" t="s">
        <v>64</v>
      </c>
      <c r="B65" s="25" t="s">
        <v>300</v>
      </c>
      <c r="C65" s="96" t="s">
        <v>301</v>
      </c>
      <c r="D65" s="96" t="s">
        <v>360</v>
      </c>
      <c r="E65" s="26">
        <v>278634</v>
      </c>
      <c r="F65" s="133">
        <v>2.5</v>
      </c>
      <c r="G65" s="134">
        <f>Tabla2[[#This Row],[Viáticos]]*Tabla2[[#This Row],['# días]]</f>
        <v>696585</v>
      </c>
      <c r="H65" s="26">
        <v>800000</v>
      </c>
      <c r="I65" s="26">
        <f>60000</f>
        <v>60000</v>
      </c>
      <c r="J65" s="8"/>
      <c r="K65" s="8"/>
      <c r="L65" s="8"/>
    </row>
    <row r="66" spans="1:12" ht="75" x14ac:dyDescent="0.25">
      <c r="A66" s="39" t="s">
        <v>64</v>
      </c>
      <c r="B66" s="25" t="s">
        <v>293</v>
      </c>
      <c r="C66" s="96" t="s">
        <v>294</v>
      </c>
      <c r="D66" s="96" t="s">
        <v>360</v>
      </c>
      <c r="E66" s="26">
        <v>278634</v>
      </c>
      <c r="F66" s="133">
        <v>2.5</v>
      </c>
      <c r="G66" s="134">
        <f>Tabla2[[#This Row],[Viáticos]]*Tabla2[[#This Row],['# días]]</f>
        <v>696585</v>
      </c>
      <c r="H66" s="26">
        <v>800000</v>
      </c>
      <c r="I66" s="26">
        <f>60000+50000</f>
        <v>110000</v>
      </c>
      <c r="J66" s="8"/>
      <c r="K66" s="8"/>
      <c r="L66" s="8"/>
    </row>
    <row r="67" spans="1:12" ht="64.900000000000006" customHeight="1" x14ac:dyDescent="0.25">
      <c r="A67" s="34"/>
      <c r="B67" s="35"/>
      <c r="C67" s="35"/>
      <c r="D67" s="35"/>
      <c r="E67" s="41"/>
      <c r="F67" s="36"/>
      <c r="G67" s="42">
        <f>SUBTOTAL(109,G60:G66)</f>
        <v>4398690</v>
      </c>
      <c r="H67" s="42">
        <f>SUBTOTAL(109,H60:H66)</f>
        <v>5600000</v>
      </c>
      <c r="I67" s="42">
        <f>SUBTOTAL(109,I60:I66)</f>
        <v>790000</v>
      </c>
      <c r="J67" s="20"/>
      <c r="K67" s="8"/>
      <c r="L67" s="8"/>
    </row>
    <row r="68" spans="1:12" ht="73.150000000000006" customHeight="1" x14ac:dyDescent="0.25">
      <c r="A68" s="39" t="s">
        <v>114</v>
      </c>
      <c r="B68" s="25" t="s">
        <v>289</v>
      </c>
      <c r="C68" s="25" t="s">
        <v>362</v>
      </c>
      <c r="D68" s="25" t="s">
        <v>363</v>
      </c>
      <c r="E68" s="8">
        <v>278634</v>
      </c>
      <c r="F68" s="40">
        <v>2.5</v>
      </c>
      <c r="G68" s="32">
        <f>Tabla2[[#This Row],[Viáticos]]*Tabla2[[#This Row],['# días]]</f>
        <v>696585</v>
      </c>
      <c r="H68" s="26">
        <v>800000</v>
      </c>
      <c r="I68" s="26">
        <v>50000</v>
      </c>
      <c r="J68" s="8"/>
      <c r="K68" s="8"/>
      <c r="L68" s="8"/>
    </row>
    <row r="69" spans="1:12" ht="73.150000000000006" customHeight="1" x14ac:dyDescent="0.25">
      <c r="A69" s="39" t="s">
        <v>114</v>
      </c>
      <c r="B69" s="25" t="s">
        <v>364</v>
      </c>
      <c r="C69" s="25" t="s">
        <v>365</v>
      </c>
      <c r="D69" s="25" t="s">
        <v>366</v>
      </c>
      <c r="E69" s="26">
        <v>246864</v>
      </c>
      <c r="F69" s="40">
        <v>3.5</v>
      </c>
      <c r="G69" s="32">
        <v>864024</v>
      </c>
      <c r="H69" s="26">
        <v>800000</v>
      </c>
      <c r="I69" s="26">
        <v>100000</v>
      </c>
      <c r="J69" s="8"/>
      <c r="K69" s="8"/>
      <c r="L69" s="8"/>
    </row>
    <row r="70" spans="1:12" ht="73.150000000000006" customHeight="1" x14ac:dyDescent="0.25">
      <c r="A70" s="39" t="s">
        <v>114</v>
      </c>
      <c r="B70" s="25" t="s">
        <v>332</v>
      </c>
      <c r="C70" s="25" t="s">
        <v>333</v>
      </c>
      <c r="D70" s="25" t="s">
        <v>366</v>
      </c>
      <c r="E70" s="8">
        <v>246864</v>
      </c>
      <c r="F70" s="40">
        <v>3.5</v>
      </c>
      <c r="G70" s="32">
        <v>864024</v>
      </c>
      <c r="H70" s="8">
        <v>800000</v>
      </c>
      <c r="I70" s="8">
        <v>140000</v>
      </c>
      <c r="J70" s="8"/>
      <c r="K70" s="43"/>
      <c r="L70" s="43"/>
    </row>
    <row r="71" spans="1:12" ht="73.150000000000006" customHeight="1" x14ac:dyDescent="0.25">
      <c r="A71" s="39" t="s">
        <v>114</v>
      </c>
      <c r="B71" s="25" t="s">
        <v>297</v>
      </c>
      <c r="C71" s="25" t="s">
        <v>367</v>
      </c>
      <c r="D71" s="25" t="s">
        <v>366</v>
      </c>
      <c r="E71" s="8">
        <v>246864</v>
      </c>
      <c r="F71" s="40">
        <v>3.5</v>
      </c>
      <c r="G71" s="32">
        <v>864024</v>
      </c>
      <c r="H71" s="8">
        <v>800000</v>
      </c>
      <c r="I71" s="8">
        <v>130000</v>
      </c>
      <c r="J71" s="8"/>
      <c r="K71" s="43"/>
      <c r="L71" s="43"/>
    </row>
    <row r="72" spans="1:12" ht="73.150000000000006" customHeight="1" x14ac:dyDescent="0.25">
      <c r="A72" s="39" t="s">
        <v>114</v>
      </c>
      <c r="B72" s="25" t="s">
        <v>343</v>
      </c>
      <c r="C72" s="25" t="s">
        <v>368</v>
      </c>
      <c r="D72" s="25" t="s">
        <v>369</v>
      </c>
      <c r="E72" s="8">
        <v>214980</v>
      </c>
      <c r="F72" s="40" t="s">
        <v>370</v>
      </c>
      <c r="G72" s="32">
        <v>752430</v>
      </c>
      <c r="H72" s="8">
        <v>800000</v>
      </c>
      <c r="I72" s="8">
        <v>200000</v>
      </c>
      <c r="J72" s="8"/>
      <c r="K72" s="43"/>
      <c r="L72" s="43"/>
    </row>
    <row r="73" spans="1:12" ht="73.150000000000006" customHeight="1" x14ac:dyDescent="0.25">
      <c r="A73" s="39" t="s">
        <v>114</v>
      </c>
      <c r="B73" s="25" t="s">
        <v>300</v>
      </c>
      <c r="C73" s="25" t="s">
        <v>371</v>
      </c>
      <c r="D73" s="25" t="s">
        <v>372</v>
      </c>
      <c r="E73" s="8">
        <v>278634</v>
      </c>
      <c r="F73" s="40">
        <v>2.5</v>
      </c>
      <c r="G73" s="32">
        <f>Tabla2[[#This Row],[Viáticos]]*Tabla2[[#This Row],['# días]]</f>
        <v>696585</v>
      </c>
      <c r="H73" s="8">
        <v>800000</v>
      </c>
      <c r="I73" s="8">
        <v>80000</v>
      </c>
      <c r="J73" s="8"/>
      <c r="K73" s="43"/>
      <c r="L73" s="43"/>
    </row>
    <row r="74" spans="1:12" ht="73.150000000000006" customHeight="1" x14ac:dyDescent="0.25">
      <c r="A74" s="39" t="s">
        <v>114</v>
      </c>
      <c r="B74" s="25" t="s">
        <v>373</v>
      </c>
      <c r="C74" s="25" t="s">
        <v>374</v>
      </c>
      <c r="D74" s="25" t="s">
        <v>372</v>
      </c>
      <c r="E74" s="8">
        <v>278634</v>
      </c>
      <c r="F74" s="40">
        <v>2.5</v>
      </c>
      <c r="G74" s="32">
        <f>Tabla2[[#This Row],[Viáticos]]*Tabla2[[#This Row],['# días]]</f>
        <v>696585</v>
      </c>
      <c r="H74" s="8">
        <v>800000</v>
      </c>
      <c r="I74" s="8">
        <v>50000</v>
      </c>
      <c r="J74" s="8"/>
      <c r="K74" s="43"/>
      <c r="L74" s="43"/>
    </row>
    <row r="75" spans="1:12" ht="73.150000000000006" customHeight="1" x14ac:dyDescent="0.25">
      <c r="A75" s="39" t="s">
        <v>114</v>
      </c>
      <c r="B75" s="25" t="s">
        <v>375</v>
      </c>
      <c r="C75" s="25" t="s">
        <v>376</v>
      </c>
      <c r="D75" s="25" t="s">
        <v>372</v>
      </c>
      <c r="E75" s="8">
        <v>278634</v>
      </c>
      <c r="F75" s="40">
        <v>3.5</v>
      </c>
      <c r="G75" s="32">
        <f>Tabla2[[#This Row],[Viáticos]]*Tabla2[[#This Row],['# días]]</f>
        <v>975219</v>
      </c>
      <c r="H75" s="8">
        <v>800000</v>
      </c>
      <c r="I75" s="8">
        <v>80000</v>
      </c>
      <c r="J75" s="8"/>
      <c r="K75" s="43"/>
      <c r="L75" s="43"/>
    </row>
    <row r="76" spans="1:12" ht="73.150000000000006" customHeight="1" x14ac:dyDescent="0.25">
      <c r="A76" s="39" t="s">
        <v>114</v>
      </c>
      <c r="B76" s="25" t="s">
        <v>261</v>
      </c>
      <c r="C76" s="25" t="s">
        <v>377</v>
      </c>
      <c r="D76" s="25" t="s">
        <v>366</v>
      </c>
      <c r="E76" s="8">
        <v>246864</v>
      </c>
      <c r="F76" s="40">
        <v>3.5</v>
      </c>
      <c r="G76" s="32">
        <v>864024</v>
      </c>
      <c r="H76" s="8">
        <v>800000</v>
      </c>
      <c r="I76" s="8">
        <v>150000</v>
      </c>
      <c r="J76" s="8"/>
      <c r="K76" s="43"/>
      <c r="L76" s="43"/>
    </row>
    <row r="77" spans="1:12" ht="73.150000000000006" customHeight="1" x14ac:dyDescent="0.25">
      <c r="A77" s="34"/>
      <c r="B77" s="35"/>
      <c r="C77" s="35"/>
      <c r="D77" s="35"/>
      <c r="E77" s="20"/>
      <c r="F77" s="36"/>
      <c r="G77" s="42">
        <f>SUBTOTAL(109,G68:G76)</f>
        <v>7273500</v>
      </c>
      <c r="H77" s="42">
        <f>SUBTOTAL(109,H68:H76)</f>
        <v>7200000</v>
      </c>
      <c r="I77" s="42">
        <f>SUBTOTAL(109,I68:I76)</f>
        <v>980000</v>
      </c>
      <c r="J77" s="20"/>
      <c r="K77" s="43"/>
      <c r="L77" s="43"/>
    </row>
    <row r="78" spans="1:12" ht="73.150000000000006" customHeight="1" x14ac:dyDescent="0.25">
      <c r="A78" s="39" t="s">
        <v>110</v>
      </c>
      <c r="B78" s="25" t="s">
        <v>262</v>
      </c>
      <c r="C78" s="25" t="s">
        <v>263</v>
      </c>
      <c r="D78" s="25" t="s">
        <v>378</v>
      </c>
      <c r="E78" s="8">
        <v>214980</v>
      </c>
      <c r="F78" s="40">
        <v>2.5</v>
      </c>
      <c r="G78" s="32">
        <v>537470</v>
      </c>
      <c r="H78" s="8">
        <v>800000</v>
      </c>
      <c r="I78" s="8">
        <v>120000</v>
      </c>
      <c r="J78" s="8"/>
      <c r="K78" s="43"/>
      <c r="L78" s="43"/>
    </row>
    <row r="79" spans="1:12" ht="73.150000000000006" customHeight="1" x14ac:dyDescent="0.25">
      <c r="A79" s="39" t="s">
        <v>110</v>
      </c>
      <c r="B79" s="25" t="s">
        <v>262</v>
      </c>
      <c r="C79" s="25" t="s">
        <v>263</v>
      </c>
      <c r="D79" s="25" t="s">
        <v>378</v>
      </c>
      <c r="E79" s="8">
        <v>214980</v>
      </c>
      <c r="F79" s="40">
        <v>2.5</v>
      </c>
      <c r="G79" s="32">
        <v>537470</v>
      </c>
      <c r="H79" s="8">
        <v>800000</v>
      </c>
      <c r="I79" s="8">
        <v>120000</v>
      </c>
      <c r="J79" s="8"/>
      <c r="K79" s="43"/>
      <c r="L79" s="43"/>
    </row>
    <row r="80" spans="1:12" ht="73.150000000000006" customHeight="1" x14ac:dyDescent="0.25">
      <c r="A80" s="39" t="s">
        <v>110</v>
      </c>
      <c r="B80" s="25" t="s">
        <v>262</v>
      </c>
      <c r="C80" s="25" t="s">
        <v>263</v>
      </c>
      <c r="D80" s="25" t="s">
        <v>379</v>
      </c>
      <c r="E80" s="8">
        <v>278634</v>
      </c>
      <c r="F80" s="40">
        <v>2.5</v>
      </c>
      <c r="G80" s="32">
        <f>Tabla2[[#This Row],[Viáticos]]*Tabla2[[#This Row],['# días]]</f>
        <v>696585</v>
      </c>
      <c r="H80" s="8">
        <v>800000</v>
      </c>
      <c r="I80" s="8">
        <v>120000</v>
      </c>
      <c r="J80" s="8"/>
      <c r="K80" s="43"/>
      <c r="L80" s="43"/>
    </row>
    <row r="81" spans="1:12" ht="73.150000000000006" customHeight="1" x14ac:dyDescent="0.25">
      <c r="A81" s="39" t="s">
        <v>110</v>
      </c>
      <c r="B81" s="25" t="s">
        <v>262</v>
      </c>
      <c r="C81" s="25" t="s">
        <v>263</v>
      </c>
      <c r="D81" s="25" t="s">
        <v>379</v>
      </c>
      <c r="E81" s="8">
        <v>278634</v>
      </c>
      <c r="F81" s="40">
        <v>2.5</v>
      </c>
      <c r="G81" s="32">
        <f>Tabla2[[#This Row],[Viáticos]]*Tabla2[[#This Row],['# días]]</f>
        <v>696585</v>
      </c>
      <c r="H81" s="8">
        <v>800000</v>
      </c>
      <c r="I81" s="8">
        <v>120000</v>
      </c>
      <c r="J81" s="8"/>
      <c r="K81" s="43"/>
      <c r="L81" s="43"/>
    </row>
    <row r="82" spans="1:12" ht="73.150000000000006" customHeight="1" x14ac:dyDescent="0.25">
      <c r="A82" s="34"/>
      <c r="B82" s="35"/>
      <c r="C82" s="35"/>
      <c r="D82" s="35"/>
      <c r="E82" s="20"/>
      <c r="F82" s="36"/>
      <c r="G82" s="42">
        <f>SUBTOTAL(109,G78:G81)</f>
        <v>2468110</v>
      </c>
      <c r="H82" s="42">
        <f>SUBTOTAL(109,H78:H81)</f>
        <v>3200000</v>
      </c>
      <c r="I82" s="42">
        <f>SUBTOTAL(109,I78:I81)</f>
        <v>480000</v>
      </c>
      <c r="J82" s="20"/>
      <c r="K82" s="43"/>
      <c r="L82" s="43"/>
    </row>
    <row r="83" spans="1:12" ht="73.150000000000006" customHeight="1" x14ac:dyDescent="0.25">
      <c r="A83" s="39" t="s">
        <v>380</v>
      </c>
      <c r="B83" s="25" t="s">
        <v>289</v>
      </c>
      <c r="C83" s="25" t="s">
        <v>362</v>
      </c>
      <c r="D83" s="25" t="s">
        <v>381</v>
      </c>
      <c r="E83" s="8">
        <v>246864</v>
      </c>
      <c r="F83" s="40">
        <v>2.5</v>
      </c>
      <c r="G83" s="32">
        <v>617160</v>
      </c>
      <c r="H83" s="8">
        <v>800000</v>
      </c>
      <c r="I83" s="8">
        <v>70000</v>
      </c>
      <c r="J83" s="8"/>
      <c r="K83" s="43"/>
      <c r="L83" s="43"/>
    </row>
    <row r="84" spans="1:12" ht="73.150000000000006" customHeight="1" x14ac:dyDescent="0.25">
      <c r="A84" s="39" t="s">
        <v>380</v>
      </c>
      <c r="B84" s="25" t="s">
        <v>364</v>
      </c>
      <c r="C84" s="25" t="s">
        <v>365</v>
      </c>
      <c r="D84" s="25" t="s">
        <v>382</v>
      </c>
      <c r="E84" s="8">
        <v>214980</v>
      </c>
      <c r="F84" s="40">
        <v>3.5</v>
      </c>
      <c r="G84" s="32">
        <v>752430</v>
      </c>
      <c r="H84" s="8">
        <v>800000</v>
      </c>
      <c r="I84" s="8">
        <v>80000</v>
      </c>
      <c r="J84" s="8"/>
      <c r="K84" s="43"/>
      <c r="L84" s="43"/>
    </row>
    <row r="85" spans="1:12" ht="73.150000000000006" customHeight="1" x14ac:dyDescent="0.25">
      <c r="A85" s="39" t="s">
        <v>380</v>
      </c>
      <c r="B85" s="25" t="s">
        <v>332</v>
      </c>
      <c r="C85" s="25" t="s">
        <v>333</v>
      </c>
      <c r="D85" s="25" t="s">
        <v>383</v>
      </c>
      <c r="E85" s="8">
        <v>214980</v>
      </c>
      <c r="F85" s="40">
        <v>3.5</v>
      </c>
      <c r="G85" s="32">
        <v>752430</v>
      </c>
      <c r="H85" s="8">
        <v>800000</v>
      </c>
      <c r="I85" s="8">
        <v>80000</v>
      </c>
      <c r="J85" s="8"/>
      <c r="K85" s="43"/>
      <c r="L85" s="43"/>
    </row>
    <row r="86" spans="1:12" ht="73.150000000000006" customHeight="1" x14ac:dyDescent="0.25">
      <c r="A86" s="39" t="s">
        <v>380</v>
      </c>
      <c r="B86" s="25" t="s">
        <v>297</v>
      </c>
      <c r="C86" s="25" t="s">
        <v>367</v>
      </c>
      <c r="D86" s="25" t="s">
        <v>383</v>
      </c>
      <c r="E86" s="8">
        <v>214980</v>
      </c>
      <c r="F86" s="40">
        <v>3.5</v>
      </c>
      <c r="G86" s="32">
        <v>752430</v>
      </c>
      <c r="H86" s="8">
        <v>800000</v>
      </c>
      <c r="I86" s="8">
        <v>110000</v>
      </c>
      <c r="J86" s="8"/>
      <c r="K86" s="43"/>
      <c r="L86" s="43"/>
    </row>
    <row r="87" spans="1:12" ht="73.150000000000006" customHeight="1" x14ac:dyDescent="0.25">
      <c r="A87" s="39" t="s">
        <v>380</v>
      </c>
      <c r="B87" s="25" t="s">
        <v>343</v>
      </c>
      <c r="C87" s="25" t="s">
        <v>368</v>
      </c>
      <c r="D87" s="25" t="s">
        <v>382</v>
      </c>
      <c r="E87" s="8">
        <v>214980</v>
      </c>
      <c r="F87" s="40">
        <v>3.5</v>
      </c>
      <c r="G87" s="32">
        <v>752430</v>
      </c>
      <c r="H87" s="8">
        <v>800000</v>
      </c>
      <c r="I87" s="8">
        <v>140000</v>
      </c>
      <c r="J87" s="8"/>
      <c r="K87" s="43"/>
      <c r="L87" s="43"/>
    </row>
    <row r="88" spans="1:12" ht="73.150000000000006" customHeight="1" x14ac:dyDescent="0.25">
      <c r="A88" s="39" t="s">
        <v>380</v>
      </c>
      <c r="B88" s="25" t="s">
        <v>300</v>
      </c>
      <c r="C88" s="25" t="s">
        <v>371</v>
      </c>
      <c r="D88" s="25" t="s">
        <v>383</v>
      </c>
      <c r="E88" s="8">
        <v>214980</v>
      </c>
      <c r="F88" s="40">
        <v>2.5</v>
      </c>
      <c r="G88" s="32">
        <v>537450</v>
      </c>
      <c r="H88" s="8">
        <v>800000</v>
      </c>
      <c r="I88" s="8">
        <v>100000</v>
      </c>
      <c r="J88" s="8"/>
      <c r="K88" s="43"/>
      <c r="L88" s="43"/>
    </row>
    <row r="89" spans="1:12" ht="73.150000000000006" customHeight="1" x14ac:dyDescent="0.25">
      <c r="A89" s="39" t="s">
        <v>380</v>
      </c>
      <c r="B89" s="25" t="s">
        <v>373</v>
      </c>
      <c r="C89" s="25" t="s">
        <v>374</v>
      </c>
      <c r="D89" s="25" t="s">
        <v>381</v>
      </c>
      <c r="E89" s="8">
        <v>246864</v>
      </c>
      <c r="F89" s="40">
        <v>2.5</v>
      </c>
      <c r="G89" s="32">
        <v>617160</v>
      </c>
      <c r="H89" s="8">
        <v>800000</v>
      </c>
      <c r="I89" s="8">
        <v>70000</v>
      </c>
      <c r="J89" s="8"/>
      <c r="K89" s="43"/>
      <c r="L89" s="43"/>
    </row>
    <row r="90" spans="1:12" ht="73.150000000000006" customHeight="1" x14ac:dyDescent="0.25">
      <c r="A90" s="39" t="s">
        <v>380</v>
      </c>
      <c r="B90" s="25" t="s">
        <v>375</v>
      </c>
      <c r="C90" s="25" t="s">
        <v>376</v>
      </c>
      <c r="D90" s="25" t="s">
        <v>381</v>
      </c>
      <c r="E90" s="8">
        <v>246864</v>
      </c>
      <c r="F90" s="40">
        <v>3.5</v>
      </c>
      <c r="G90" s="32">
        <v>864028</v>
      </c>
      <c r="H90" s="8">
        <v>800000</v>
      </c>
      <c r="I90" s="8">
        <v>100000</v>
      </c>
      <c r="J90" s="8"/>
      <c r="K90" s="43"/>
      <c r="L90" s="43"/>
    </row>
    <row r="91" spans="1:12" ht="73.150000000000006" customHeight="1" x14ac:dyDescent="0.25">
      <c r="A91" s="39" t="s">
        <v>380</v>
      </c>
      <c r="B91" s="25" t="s">
        <v>261</v>
      </c>
      <c r="C91" s="25" t="s">
        <v>377</v>
      </c>
      <c r="D91" s="25" t="s">
        <v>384</v>
      </c>
      <c r="E91" s="8">
        <v>214980</v>
      </c>
      <c r="F91" s="40">
        <v>3.5</v>
      </c>
      <c r="G91" s="32">
        <v>752430</v>
      </c>
      <c r="H91" s="8">
        <v>800000</v>
      </c>
      <c r="I91" s="8">
        <v>110000</v>
      </c>
      <c r="J91" s="8"/>
      <c r="K91" s="43"/>
      <c r="L91" s="43"/>
    </row>
    <row r="92" spans="1:12" ht="73.150000000000006" customHeight="1" x14ac:dyDescent="0.25">
      <c r="A92" s="39" t="s">
        <v>380</v>
      </c>
      <c r="B92" s="25" t="s">
        <v>286</v>
      </c>
      <c r="C92" s="25" t="s">
        <v>385</v>
      </c>
      <c r="D92" s="25" t="s">
        <v>386</v>
      </c>
      <c r="E92" s="8">
        <v>214980</v>
      </c>
      <c r="F92" s="40">
        <v>2.5</v>
      </c>
      <c r="G92" s="32">
        <v>537450</v>
      </c>
      <c r="H92" s="8">
        <v>800000</v>
      </c>
      <c r="I92" s="8">
        <v>110000</v>
      </c>
      <c r="J92" s="8"/>
      <c r="K92" s="43"/>
      <c r="L92" s="43"/>
    </row>
    <row r="93" spans="1:12" ht="73.150000000000006" hidden="1" customHeight="1" x14ac:dyDescent="0.25">
      <c r="A93" s="34"/>
      <c r="B93" s="35"/>
      <c r="C93" s="35"/>
      <c r="D93" s="35"/>
      <c r="E93" s="20"/>
      <c r="F93" s="36"/>
      <c r="G93" s="42">
        <f>SUBTOTAL(109,G83:G92)</f>
        <v>6935398</v>
      </c>
      <c r="H93" s="42">
        <f>SUBTOTAL(109,H83:H92)</f>
        <v>8000000</v>
      </c>
      <c r="I93" s="42">
        <f>SUBTOTAL(109,I83:I92)</f>
        <v>970000</v>
      </c>
      <c r="J93" s="20"/>
      <c r="K93" s="43"/>
      <c r="L93" s="43"/>
    </row>
  </sheetData>
  <conditionalFormatting sqref="A60">
    <cfRule type="duplicateValues" dxfId="3" priority="3"/>
  </conditionalFormatting>
  <conditionalFormatting sqref="A60">
    <cfRule type="duplicateValues" dxfId="2" priority="4"/>
  </conditionalFormatting>
  <conditionalFormatting sqref="A60">
    <cfRule type="duplicateValues" dxfId="1" priority="2"/>
  </conditionalFormatting>
  <conditionalFormatting sqref="A60">
    <cfRule type="duplicateValues" dxfId="0" priority="1"/>
  </conditionalFormatting>
  <dataValidations count="1">
    <dataValidation type="list" allowBlank="1" showInputMessage="1" showErrorMessage="1" sqref="A16:A93">
      <formula1>metas</formula1>
    </dataValidation>
  </dataValidations>
  <pageMargins left="0.7" right="0.7" top="0.75" bottom="0.75" header="0.3" footer="0.3"/>
  <ignoredErrors>
    <ignoredError sqref="G16" calculatedColumn="1"/>
  </ignoredErrors>
  <legacyDrawing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
  <sheetViews>
    <sheetView zoomScale="80" zoomScaleNormal="80" workbookViewId="0">
      <selection activeCell="H5" sqref="H5"/>
    </sheetView>
  </sheetViews>
  <sheetFormatPr baseColWidth="10" defaultColWidth="11.5703125" defaultRowHeight="15.75" x14ac:dyDescent="0.25"/>
  <cols>
    <col min="1" max="1" width="9.5703125" style="48" customWidth="1"/>
    <col min="2" max="2" width="55.42578125" style="48" customWidth="1"/>
    <col min="3" max="3" width="13.140625" style="48" customWidth="1"/>
    <col min="4" max="6" width="11.5703125" style="48"/>
    <col min="7" max="7" width="20" style="48" customWidth="1"/>
    <col min="8" max="8" width="7.42578125" style="47" customWidth="1"/>
    <col min="9" max="9" width="18.7109375" style="48" customWidth="1"/>
    <col min="10" max="10" width="46.85546875" style="48" customWidth="1"/>
    <col min="11" max="16384" width="11.5703125" style="48"/>
  </cols>
  <sheetData>
    <row r="1" spans="1:14" ht="18.75" thickBot="1" x14ac:dyDescent="0.3">
      <c r="A1" s="208" t="s">
        <v>42</v>
      </c>
      <c r="B1" s="208"/>
      <c r="C1" s="208"/>
      <c r="D1" s="208"/>
      <c r="E1" s="208"/>
      <c r="F1" s="208"/>
      <c r="G1" s="208"/>
      <c r="I1" s="209" t="s">
        <v>115</v>
      </c>
      <c r="J1" s="209"/>
      <c r="K1" s="209"/>
      <c r="L1" s="209"/>
      <c r="M1" s="209"/>
      <c r="N1" s="209"/>
    </row>
    <row r="2" spans="1:14" ht="32.25" thickBot="1" x14ac:dyDescent="0.3">
      <c r="A2" s="49" t="s">
        <v>387</v>
      </c>
      <c r="B2" s="50" t="s">
        <v>388</v>
      </c>
      <c r="C2" s="50">
        <v>2019</v>
      </c>
      <c r="D2" s="50">
        <v>2020</v>
      </c>
      <c r="E2" s="50">
        <v>2021</v>
      </c>
      <c r="F2" s="50">
        <v>2022</v>
      </c>
      <c r="G2" s="50" t="s">
        <v>389</v>
      </c>
      <c r="I2" s="51" t="s">
        <v>387</v>
      </c>
      <c r="J2" s="52" t="s">
        <v>390</v>
      </c>
      <c r="K2" s="53" t="s">
        <v>391</v>
      </c>
      <c r="L2" s="53" t="s">
        <v>392</v>
      </c>
      <c r="M2" s="53" t="s">
        <v>393</v>
      </c>
      <c r="N2" s="53" t="s">
        <v>394</v>
      </c>
    </row>
    <row r="3" spans="1:14" ht="60.75" thickBot="1" x14ac:dyDescent="0.3">
      <c r="A3" s="54" t="s">
        <v>395</v>
      </c>
      <c r="B3" s="55" t="s">
        <v>46</v>
      </c>
      <c r="C3" s="56">
        <v>56</v>
      </c>
      <c r="D3" s="56">
        <v>23</v>
      </c>
      <c r="E3" s="56">
        <v>17</v>
      </c>
      <c r="F3" s="101">
        <v>96</v>
      </c>
      <c r="G3" s="57">
        <f>SUM(C3:F3)</f>
        <v>192</v>
      </c>
      <c r="I3" s="58" t="s">
        <v>396</v>
      </c>
      <c r="J3" s="59" t="s">
        <v>397</v>
      </c>
      <c r="K3" s="60">
        <v>0.5</v>
      </c>
      <c r="L3" s="60">
        <v>0.5</v>
      </c>
      <c r="M3" s="61"/>
      <c r="N3" s="61"/>
    </row>
    <row r="4" spans="1:14" ht="75.75" thickBot="1" x14ac:dyDescent="0.3">
      <c r="A4" s="54" t="s">
        <v>395</v>
      </c>
      <c r="B4" s="55" t="s">
        <v>64</v>
      </c>
      <c r="C4" s="56">
        <v>50</v>
      </c>
      <c r="D4" s="56">
        <v>50</v>
      </c>
      <c r="E4" s="100">
        <v>89</v>
      </c>
      <c r="F4" s="56">
        <v>50</v>
      </c>
      <c r="G4" s="57">
        <f>SUM(C4:F4)</f>
        <v>239</v>
      </c>
      <c r="I4" s="58" t="s">
        <v>398</v>
      </c>
      <c r="J4" s="62" t="s">
        <v>118</v>
      </c>
      <c r="K4" s="63">
        <v>0.125</v>
      </c>
      <c r="L4" s="63">
        <v>0.125</v>
      </c>
      <c r="M4" s="63">
        <v>0.125</v>
      </c>
      <c r="N4" s="63">
        <v>0.125</v>
      </c>
    </row>
    <row r="5" spans="1:14" ht="45.75" thickBot="1" x14ac:dyDescent="0.3">
      <c r="A5" s="54" t="s">
        <v>395</v>
      </c>
      <c r="B5" s="55" t="s">
        <v>67</v>
      </c>
      <c r="C5" s="56">
        <v>5</v>
      </c>
      <c r="D5" s="56">
        <v>5</v>
      </c>
      <c r="E5" s="56">
        <v>5</v>
      </c>
      <c r="F5" s="56">
        <v>5</v>
      </c>
      <c r="G5" s="57">
        <f>SUM(C5:F5)</f>
        <v>20</v>
      </c>
      <c r="I5" s="58" t="s">
        <v>398</v>
      </c>
      <c r="J5" s="62" t="s">
        <v>122</v>
      </c>
      <c r="K5" s="63">
        <v>0.125</v>
      </c>
      <c r="L5" s="63">
        <v>0.125</v>
      </c>
      <c r="M5" s="63">
        <v>0.125</v>
      </c>
      <c r="N5" s="63">
        <v>0.125</v>
      </c>
    </row>
    <row r="6" spans="1:14" ht="60.75" thickBot="1" x14ac:dyDescent="0.3">
      <c r="A6" s="54" t="s">
        <v>395</v>
      </c>
      <c r="B6" s="55" t="s">
        <v>70</v>
      </c>
      <c r="C6" s="56">
        <v>10</v>
      </c>
      <c r="D6" s="56">
        <v>20</v>
      </c>
      <c r="E6" s="100">
        <v>29</v>
      </c>
      <c r="F6" s="56">
        <v>20</v>
      </c>
      <c r="G6" s="57">
        <f>SUM(C6:F6)</f>
        <v>79</v>
      </c>
      <c r="I6" s="58" t="s">
        <v>399</v>
      </c>
      <c r="J6" s="64" t="s">
        <v>128</v>
      </c>
      <c r="K6" s="65">
        <v>100</v>
      </c>
      <c r="L6" s="65">
        <v>100</v>
      </c>
      <c r="M6" s="65">
        <v>100</v>
      </c>
      <c r="N6" s="65">
        <v>100</v>
      </c>
    </row>
    <row r="7" spans="1:14" ht="45.75" thickBot="1" x14ac:dyDescent="0.3">
      <c r="A7" s="210" t="s">
        <v>400</v>
      </c>
      <c r="B7" s="211"/>
      <c r="C7" s="66">
        <f>SUM(C3:C6)</f>
        <v>121</v>
      </c>
      <c r="D7" s="66">
        <f>SUM(D3:D6)</f>
        <v>98</v>
      </c>
      <c r="E7" s="66">
        <f>SUM(E3:E6)</f>
        <v>140</v>
      </c>
      <c r="F7" s="66">
        <f>SUM(F3:F6)</f>
        <v>171</v>
      </c>
      <c r="G7" s="66">
        <f>SUM(G3:G6)</f>
        <v>530</v>
      </c>
      <c r="I7" s="58" t="s">
        <v>399</v>
      </c>
      <c r="J7" s="64" t="s">
        <v>125</v>
      </c>
      <c r="K7" s="67">
        <v>0.25</v>
      </c>
      <c r="L7" s="67">
        <v>0.25</v>
      </c>
      <c r="M7" s="67">
        <v>0.25</v>
      </c>
      <c r="N7" s="67">
        <v>0.25</v>
      </c>
    </row>
    <row r="8" spans="1:14" ht="45.75" thickBot="1" x14ac:dyDescent="0.3">
      <c r="A8" s="54" t="s">
        <v>401</v>
      </c>
      <c r="B8" s="55" t="s">
        <v>74</v>
      </c>
      <c r="C8" s="56">
        <v>600</v>
      </c>
      <c r="D8" s="56">
        <v>600</v>
      </c>
      <c r="E8" s="56">
        <v>600</v>
      </c>
      <c r="F8" s="56">
        <v>600</v>
      </c>
      <c r="G8" s="68">
        <f>SUM(C8:F8)</f>
        <v>2400</v>
      </c>
      <c r="I8" s="58" t="s">
        <v>402</v>
      </c>
      <c r="J8" s="69" t="s">
        <v>100</v>
      </c>
      <c r="K8" s="70">
        <v>0.25</v>
      </c>
      <c r="L8" s="70">
        <v>0.25</v>
      </c>
      <c r="M8" s="70">
        <v>0.25</v>
      </c>
      <c r="N8" s="70">
        <v>0.25</v>
      </c>
    </row>
    <row r="9" spans="1:14" ht="30.75" thickBot="1" x14ac:dyDescent="0.3">
      <c r="A9" s="54" t="s">
        <v>401</v>
      </c>
      <c r="B9" s="55" t="s">
        <v>403</v>
      </c>
      <c r="C9" s="56">
        <v>50</v>
      </c>
      <c r="D9" s="56">
        <v>50</v>
      </c>
      <c r="E9" s="100">
        <v>89</v>
      </c>
      <c r="F9" s="56">
        <v>50</v>
      </c>
      <c r="G9" s="68">
        <f t="shared" ref="G9:G15" si="0">SUM(C9:F9)</f>
        <v>239</v>
      </c>
      <c r="I9" s="58" t="s">
        <v>402</v>
      </c>
      <c r="J9" s="71" t="s">
        <v>404</v>
      </c>
      <c r="K9" s="72">
        <v>0.25</v>
      </c>
      <c r="L9" s="72">
        <v>0.25</v>
      </c>
      <c r="M9" s="72">
        <v>0.25</v>
      </c>
      <c r="N9" s="72">
        <v>0.25</v>
      </c>
    </row>
    <row r="10" spans="1:14" ht="30.75" thickBot="1" x14ac:dyDescent="0.3">
      <c r="A10" s="54" t="s">
        <v>401</v>
      </c>
      <c r="B10" s="55" t="s">
        <v>82</v>
      </c>
      <c r="C10" s="56">
        <v>400</v>
      </c>
      <c r="D10" s="56">
        <v>400</v>
      </c>
      <c r="E10" s="100">
        <v>579</v>
      </c>
      <c r="F10" s="56">
        <v>400</v>
      </c>
      <c r="G10" s="68">
        <f t="shared" si="0"/>
        <v>1779</v>
      </c>
      <c r="I10" s="58" t="s">
        <v>405</v>
      </c>
      <c r="J10" s="73" t="s">
        <v>140</v>
      </c>
      <c r="K10" s="74">
        <v>0.125</v>
      </c>
      <c r="L10" s="74">
        <v>0.125</v>
      </c>
      <c r="M10" s="74">
        <v>0.125</v>
      </c>
      <c r="N10" s="74">
        <v>0.125</v>
      </c>
    </row>
    <row r="11" spans="1:14" ht="45.75" thickBot="1" x14ac:dyDescent="0.3">
      <c r="A11" s="54" t="s">
        <v>401</v>
      </c>
      <c r="B11" s="55" t="s">
        <v>406</v>
      </c>
      <c r="C11" s="56">
        <v>4</v>
      </c>
      <c r="D11" s="56">
        <v>3</v>
      </c>
      <c r="E11" s="56">
        <v>3</v>
      </c>
      <c r="F11" s="56">
        <v>3</v>
      </c>
      <c r="G11" s="68">
        <f t="shared" si="0"/>
        <v>13</v>
      </c>
      <c r="I11" s="58" t="s">
        <v>405</v>
      </c>
      <c r="J11" s="75" t="s">
        <v>154</v>
      </c>
      <c r="K11" s="76">
        <v>0.125</v>
      </c>
      <c r="L11" s="76">
        <v>0.125</v>
      </c>
      <c r="M11" s="76">
        <v>0.125</v>
      </c>
      <c r="N11" s="76">
        <v>0.125</v>
      </c>
    </row>
    <row r="12" spans="1:14" ht="45.75" thickBot="1" x14ac:dyDescent="0.3">
      <c r="A12" s="54" t="s">
        <v>401</v>
      </c>
      <c r="B12" s="55" t="s">
        <v>407</v>
      </c>
      <c r="C12" s="56">
        <v>60</v>
      </c>
      <c r="D12" s="56">
        <v>70</v>
      </c>
      <c r="E12" s="56">
        <v>80</v>
      </c>
      <c r="F12" s="56">
        <v>90</v>
      </c>
      <c r="G12" s="68">
        <f t="shared" si="0"/>
        <v>300</v>
      </c>
    </row>
    <row r="13" spans="1:14" ht="30.75" thickBot="1" x14ac:dyDescent="0.3">
      <c r="A13" s="54" t="s">
        <v>401</v>
      </c>
      <c r="B13" s="55" t="s">
        <v>78</v>
      </c>
      <c r="C13" s="56">
        <v>800</v>
      </c>
      <c r="D13" s="56">
        <v>800</v>
      </c>
      <c r="E13" s="56">
        <v>800</v>
      </c>
      <c r="F13" s="56">
        <v>800</v>
      </c>
      <c r="G13" s="68">
        <f t="shared" si="0"/>
        <v>3200</v>
      </c>
    </row>
    <row r="14" spans="1:14" ht="45.75" thickBot="1" x14ac:dyDescent="0.3">
      <c r="A14" s="54" t="s">
        <v>401</v>
      </c>
      <c r="B14" s="55" t="s">
        <v>408</v>
      </c>
      <c r="C14" s="77">
        <v>1000</v>
      </c>
      <c r="D14" s="77">
        <v>1000</v>
      </c>
      <c r="E14" s="77">
        <v>1000</v>
      </c>
      <c r="F14" s="77">
        <v>1000</v>
      </c>
      <c r="G14" s="68">
        <f t="shared" si="0"/>
        <v>4000</v>
      </c>
    </row>
    <row r="15" spans="1:14" ht="30.75" thickBot="1" x14ac:dyDescent="0.3">
      <c r="A15" s="54" t="s">
        <v>401</v>
      </c>
      <c r="B15" s="55" t="s">
        <v>409</v>
      </c>
      <c r="C15" s="77">
        <v>462000</v>
      </c>
      <c r="D15" s="77">
        <v>45000</v>
      </c>
      <c r="E15" s="102">
        <v>147971</v>
      </c>
      <c r="F15" s="77">
        <v>50000</v>
      </c>
      <c r="G15" s="68">
        <f t="shared" si="0"/>
        <v>704971</v>
      </c>
    </row>
    <row r="16" spans="1:14" ht="19.5" thickBot="1" x14ac:dyDescent="0.3">
      <c r="A16" s="210" t="s">
        <v>410</v>
      </c>
      <c r="B16" s="211"/>
      <c r="C16" s="78">
        <v>464914</v>
      </c>
      <c r="D16" s="78">
        <v>47923</v>
      </c>
      <c r="E16" s="78">
        <f>SUM(E8:E15)</f>
        <v>151122</v>
      </c>
      <c r="F16" s="78">
        <f>SUM(F8:F15)</f>
        <v>52943</v>
      </c>
      <c r="G16" s="78">
        <f>SUM(G8:G15)</f>
        <v>716902</v>
      </c>
    </row>
    <row r="17" spans="1:7" ht="45.75" thickBot="1" x14ac:dyDescent="0.3">
      <c r="A17" s="54" t="s">
        <v>411</v>
      </c>
      <c r="B17" s="55" t="s">
        <v>112</v>
      </c>
      <c r="C17" s="56">
        <v>2</v>
      </c>
      <c r="D17" s="56">
        <v>1</v>
      </c>
      <c r="E17" s="56">
        <v>1</v>
      </c>
      <c r="F17" s="56">
        <v>1</v>
      </c>
      <c r="G17" s="57">
        <f>SUM(C17:F17)</f>
        <v>5</v>
      </c>
    </row>
    <row r="18" spans="1:7" ht="45.75" thickBot="1" x14ac:dyDescent="0.3">
      <c r="A18" s="54" t="s">
        <v>411</v>
      </c>
      <c r="B18" s="55" t="s">
        <v>110</v>
      </c>
      <c r="C18" s="56">
        <v>1</v>
      </c>
      <c r="D18" s="56">
        <v>1</v>
      </c>
      <c r="E18" s="56">
        <v>1</v>
      </c>
      <c r="F18" s="100">
        <v>1</v>
      </c>
      <c r="G18" s="57">
        <f>SUM(C18:F18)</f>
        <v>4</v>
      </c>
    </row>
    <row r="19" spans="1:7" ht="60.75" thickBot="1" x14ac:dyDescent="0.3">
      <c r="A19" s="54" t="s">
        <v>411</v>
      </c>
      <c r="B19" s="55" t="s">
        <v>412</v>
      </c>
      <c r="C19" s="56">
        <v>10</v>
      </c>
      <c r="D19" s="56">
        <v>10</v>
      </c>
      <c r="E19" s="56">
        <v>10</v>
      </c>
      <c r="F19" s="56">
        <v>10</v>
      </c>
      <c r="G19" s="57">
        <f>SUM(C19:F19)</f>
        <v>40</v>
      </c>
    </row>
    <row r="20" spans="1:7" ht="19.5" thickBot="1" x14ac:dyDescent="0.3">
      <c r="A20" s="210" t="s">
        <v>413</v>
      </c>
      <c r="B20" s="211"/>
      <c r="C20" s="79">
        <v>13</v>
      </c>
      <c r="D20" s="79">
        <v>12</v>
      </c>
      <c r="E20" s="79">
        <v>12</v>
      </c>
      <c r="F20" s="79">
        <f>SUM(F17:F19)</f>
        <v>12</v>
      </c>
      <c r="G20" s="79">
        <f>SUM(G17:G19)</f>
        <v>49</v>
      </c>
    </row>
    <row r="21" spans="1:7" ht="21.75" thickBot="1" x14ac:dyDescent="0.3">
      <c r="A21" s="206" t="s">
        <v>414</v>
      </c>
      <c r="B21" s="207"/>
      <c r="C21" s="80">
        <v>465048</v>
      </c>
      <c r="D21" s="80">
        <v>48033</v>
      </c>
      <c r="E21" s="80">
        <v>53037</v>
      </c>
      <c r="F21" s="80">
        <v>53029</v>
      </c>
      <c r="G21" s="80">
        <v>619147</v>
      </c>
    </row>
  </sheetData>
  <mergeCells count="6">
    <mergeCell ref="A21:B21"/>
    <mergeCell ref="A1:G1"/>
    <mergeCell ref="I1:N1"/>
    <mergeCell ref="A7:B7"/>
    <mergeCell ref="A16:B16"/>
    <mergeCell ref="A20:B20"/>
  </mergeCells>
  <pageMargins left="0.7" right="0.7" top="0.75" bottom="0.75" header="0.3" footer="0.3"/>
  <ignoredErrors>
    <ignoredError sqref="C7 E7:F7" formulaRange="1"/>
  </ignoredErrors>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workbookViewId="0">
      <selection activeCell="B14" sqref="B14"/>
    </sheetView>
  </sheetViews>
  <sheetFormatPr baseColWidth="10" defaultColWidth="11.42578125" defaultRowHeight="15" x14ac:dyDescent="0.25"/>
  <cols>
    <col min="1" max="1" width="27.7109375" customWidth="1"/>
    <col min="2" max="3" width="29" customWidth="1"/>
  </cols>
  <sheetData>
    <row r="1" spans="1:3" ht="18.75" x14ac:dyDescent="0.3">
      <c r="A1" s="81" t="s">
        <v>415</v>
      </c>
      <c r="B1" s="82"/>
      <c r="C1" s="82"/>
    </row>
    <row r="2" spans="1:3" ht="18.75" x14ac:dyDescent="0.3">
      <c r="A2" s="83" t="s">
        <v>416</v>
      </c>
      <c r="B2" s="83" t="s">
        <v>417</v>
      </c>
      <c r="C2" s="83" t="s">
        <v>418</v>
      </c>
    </row>
    <row r="3" spans="1:3" ht="18.75" x14ac:dyDescent="0.3">
      <c r="A3" s="84">
        <v>0</v>
      </c>
      <c r="B3" s="84">
        <v>1228413</v>
      </c>
      <c r="C3" s="83">
        <v>111414</v>
      </c>
    </row>
    <row r="4" spans="1:3" ht="18.75" x14ac:dyDescent="0.3">
      <c r="A4" s="84">
        <v>1228414</v>
      </c>
      <c r="B4" s="84">
        <v>1930333</v>
      </c>
      <c r="C4" s="83">
        <v>152268</v>
      </c>
    </row>
    <row r="5" spans="1:3" ht="18.75" x14ac:dyDescent="0.3">
      <c r="A5" s="84">
        <v>1930334</v>
      </c>
      <c r="B5" s="84">
        <v>2577679</v>
      </c>
      <c r="C5" s="83">
        <v>184753</v>
      </c>
    </row>
    <row r="6" spans="1:3" ht="18.75" x14ac:dyDescent="0.3">
      <c r="A6" s="84">
        <v>2577680</v>
      </c>
      <c r="B6" s="84">
        <v>3269437</v>
      </c>
      <c r="C6" s="83">
        <v>214980</v>
      </c>
    </row>
    <row r="7" spans="1:3" ht="18.75" x14ac:dyDescent="0.3">
      <c r="A7" s="84">
        <v>3269438</v>
      </c>
      <c r="B7" s="84">
        <v>3948523</v>
      </c>
      <c r="C7" s="83">
        <v>246864</v>
      </c>
    </row>
    <row r="8" spans="1:3" ht="18.75" x14ac:dyDescent="0.3">
      <c r="A8" s="84">
        <v>3948524</v>
      </c>
      <c r="B8" s="84">
        <v>5954970</v>
      </c>
      <c r="C8" s="83">
        <v>278634</v>
      </c>
    </row>
    <row r="9" spans="1:3" ht="18.75" x14ac:dyDescent="0.3">
      <c r="A9" s="84">
        <v>5954971</v>
      </c>
      <c r="B9" s="84">
        <v>8322997</v>
      </c>
      <c r="C9" s="83">
        <v>338443</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PLAN ADQUISICIONES 2022</vt:lpstr>
      <vt:lpstr>COMISIONES</vt:lpstr>
      <vt:lpstr>METAS PLAN ESTRATEGICO</vt:lpstr>
      <vt:lpstr>VIÁTICOS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TORRES VELANDIA</dc:creator>
  <cp:lastModifiedBy>presupuesto</cp:lastModifiedBy>
  <cp:lastPrinted>2022-11-16T15:25:03Z</cp:lastPrinted>
  <dcterms:created xsi:type="dcterms:W3CDTF">2021-12-25T22:39:20Z</dcterms:created>
  <dcterms:modified xsi:type="dcterms:W3CDTF">2023-01-11T17:06:16Z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e4083253-ce9f-491d-afca-e43defb72dec</vt:lpwstr>
  </property>
</Properties>
</file>