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inanciera\OneDrive - INCI\ADMINISTRATIVA Y FINANCIERA 2022\PLANES  ADMINISTRATIVA Y FINANCIERA\PLAN DE AUSTERIDAD\"/>
    </mc:Choice>
  </mc:AlternateContent>
  <bookViews>
    <workbookView xWindow="0" yWindow="0" windowWidth="20460" windowHeight="7080"/>
  </bookViews>
  <sheets>
    <sheet name="Hoja1"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9" i="2" l="1"/>
  <c r="Q8" i="2"/>
  <c r="Q14" i="2" l="1"/>
  <c r="P14" i="2"/>
  <c r="P7" i="2"/>
  <c r="Q7" i="2" s="1"/>
  <c r="Q17" i="2"/>
  <c r="Q16" i="2"/>
  <c r="Q15" i="2"/>
  <c r="Q13" i="2"/>
  <c r="Q12" i="2"/>
  <c r="Q11" i="2"/>
  <c r="O9" i="2" l="1"/>
  <c r="M9" i="2"/>
  <c r="O8" i="2" l="1"/>
  <c r="O11" i="2"/>
  <c r="O13" i="2"/>
  <c r="O14" i="2"/>
  <c r="O15" i="2"/>
  <c r="O16" i="2"/>
  <c r="O17" i="2"/>
  <c r="O7" i="2"/>
  <c r="M7" i="2"/>
  <c r="M8" i="2"/>
  <c r="M11" i="2"/>
  <c r="M13" i="2"/>
  <c r="M14" i="2"/>
  <c r="M15" i="2"/>
  <c r="M16" i="2"/>
  <c r="M17" i="2"/>
  <c r="K7" i="2"/>
  <c r="K17" i="2"/>
  <c r="K16" i="2"/>
  <c r="K15" i="2"/>
  <c r="K11" i="2"/>
  <c r="K9" i="2"/>
  <c r="K8" i="2"/>
  <c r="J14" i="2" l="1"/>
  <c r="K14" i="2" s="1"/>
</calcChain>
</file>

<file path=xl/sharedStrings.xml><?xml version="1.0" encoding="utf-8"?>
<sst xmlns="http://schemas.openxmlformats.org/spreadsheetml/2006/main" count="111" uniqueCount="88">
  <si>
    <t>#</t>
  </si>
  <si>
    <t>ACTIVIDAD</t>
  </si>
  <si>
    <t>RESPONSABLE ACTIVIDAD</t>
  </si>
  <si>
    <t>FECHA INICIO</t>
  </si>
  <si>
    <t>FECHA FINAL</t>
  </si>
  <si>
    <t>META</t>
  </si>
  <si>
    <t>Contratación de personal  para prestación  de servicios profesionales y de apoyo a la gestión debidamente justificada</t>
  </si>
  <si>
    <t>Administrativa y Financiera</t>
  </si>
  <si>
    <t>Subdirección General</t>
  </si>
  <si>
    <t>Subdirección  y Comunicaciones</t>
  </si>
  <si>
    <t>Racionalizar y hacer seguimiento al  consumo de combustible.</t>
  </si>
  <si>
    <t>Gestion Humana</t>
  </si>
  <si>
    <t>Comunicaciones</t>
  </si>
  <si>
    <t>Oficina Asesora de Planeación- Secretaría General</t>
  </si>
  <si>
    <t>Implementar sistemas de reciclaje de agua y consumo mínimo de agua e instalación de  ahorradores</t>
  </si>
  <si>
    <t>Sensibilización mediante comunicaciones alusivas al uso racional de agua  en medios internos de comunicación</t>
  </si>
  <si>
    <t>Comunicaciones -Administrativa y Financiera</t>
  </si>
  <si>
    <t>Fomentar una cultura de ahorro de  energía en la entidad</t>
  </si>
  <si>
    <t>Sensibilización mediante comunicaciones alusivas al uso racional de energía   en medios internos de comunicación</t>
  </si>
  <si>
    <t>Hacer seguimiento al consumo  de combustible del vehículo del INCI</t>
  </si>
  <si>
    <t xml:space="preserve">Hacer seguimiento al gasto en Horas extras  </t>
  </si>
  <si>
    <t>Racionalizar las horas extras de todo el personal, ajustandolas a las estrictamente necesarias.</t>
  </si>
  <si>
    <t>INDEMNIZACION POR VACACIONES</t>
  </si>
  <si>
    <t>Las vacaciones no deben ser acumuladas, ni interrumpidas, solo por necesidades del servicio o retiro podrán ser compensadas en dinero.</t>
  </si>
  <si>
    <t>Gestión Humana</t>
  </si>
  <si>
    <t xml:space="preserve">PAPELERIA </t>
  </si>
  <si>
    <t>TELEFONIA</t>
  </si>
  <si>
    <t>% EJECUTADO RESPECTO AÑO BASE</t>
  </si>
  <si>
    <t>TERCER TRIMESTRE</t>
  </si>
  <si>
    <t xml:space="preserve">SEGUNDO TRIMESTRE </t>
  </si>
  <si>
    <t xml:space="preserve">PRIMER TRIMESTRE </t>
  </si>
  <si>
    <t>CUARTO TRIMESTRE</t>
  </si>
  <si>
    <t>OBSERVACIONES</t>
  </si>
  <si>
    <t>SERVICIOS PUBLICOS - ENERGÍA</t>
  </si>
  <si>
    <t>VALOR EJECUTADO ACUMULADO</t>
  </si>
  <si>
    <t xml:space="preserve">Realizar seguimiento al gasto por indemnización de vacaciones </t>
  </si>
  <si>
    <t xml:space="preserve">CONTRATACION DE PERSONAL PARA LA PRESTACION DE SERVICIOS PROFESIONALES Y DE APOYO A LA GESTION </t>
  </si>
  <si>
    <t xml:space="preserve">LINEAMIENTOS DECRETO </t>
  </si>
  <si>
    <t>Revisar la debida justificación de todos los contratos que se celebren  relacionados con prestación de servicios  profesionales y de Apoyo. Celebrar solo los contratos que sean estrictamente necesarios para el cumplimiento de las funciones y fines de la entidad.</t>
  </si>
  <si>
    <t xml:space="preserve">HORAS EXTRAS </t>
  </si>
  <si>
    <t>SUMINISTRO  DE  TIQUETES</t>
  </si>
  <si>
    <t>Todos los viajes aéreos nacionales e internacionales de funcionarios , deberán hacerse en clase económica,</t>
  </si>
  <si>
    <t>RECONOCIMIENTO DE VIÁTICOS</t>
  </si>
  <si>
    <t>Adoptar medidas  para garantizar la austeridad de los gastos que generen las comisiones al interior o al exterior del país por concepto de viáticos,</t>
  </si>
  <si>
    <t>EVENTOS</t>
  </si>
  <si>
    <t xml:space="preserve"> VEHICULOS OFICIALES</t>
  </si>
  <si>
    <t>Racionalizar llamadas telefónicas internacionales, nacionales y a celulares y privilegiar sistemas basados en protocolo de internet.</t>
  </si>
  <si>
    <t>Hacer uso de la impresión utilizando papel por ambas caras para documentos definitivos. Para  realizar las revisiones de documentos  hacerlo sobre  archivos digitales, o de ser necesario la impresión reutilizar el papel. Sensibilizar mediante  campañas  internas de comunicación , reutilizar y reciclar implementos de oficina.</t>
  </si>
  <si>
    <t>Oficina Asesora Juridica- Procesos que presentan los Estudios previos</t>
  </si>
  <si>
    <t>Solicitar expedición a la empresa contratada para expedición de tiquetes  unicamente  clase económica</t>
  </si>
  <si>
    <t>Reducir el número de comisiones  de servicio sin dejar de atender las necesidades de las regiones.</t>
  </si>
  <si>
    <t>Reconocimiento y pago de horas extras, ajustándolas a las estrictamente necesarias.</t>
  </si>
  <si>
    <t xml:space="preserve">Expedición del 100% de tiquetes en clase económica. </t>
  </si>
  <si>
    <t>El vehículo solo podrá ser utilizado de lunes a viernes, y su uso en fines de semana y festivos deberá ser justificado en necesidades del servicio.</t>
  </si>
  <si>
    <t>Reducir el 2% el gasto en indemnización de vacaciones respecto al año anterior</t>
  </si>
  <si>
    <t xml:space="preserve">SERVICIOS PUBLICOS - ACUEDUCTO  </t>
  </si>
  <si>
    <t>Fomentar una cultura de ahorro de agua a través del establecimiento de programas pedagógicos.</t>
  </si>
  <si>
    <t>TEMAS  DECRETO  PRESIDENCIAL 371  DEL 08 ABRIL 2021</t>
  </si>
  <si>
    <t>Reducción del 1%  el valor de los viáticos de comisiones  en comparación con el año anterior</t>
  </si>
  <si>
    <t>Realizar únicamente los eventos que sean estrictamente necesarios para la entidad y privilegiar, en la organización y desarrollo, el uso de auditorios o espacios  institucionales . Privilegiar la virtualidad en la organización y desarrollo de eventos.</t>
  </si>
  <si>
    <t>Utilizar medios digitales, de manera preferente y evitar impresiones. Racionalizar el uso de papel y de tinta. Reducir el consumo, reutilizar y reciclar implementos de oficina. Las publicaciones de toda entidad deberán hacerse en su espacio web.</t>
  </si>
  <si>
    <t>Reducir en el 1%el número de resmas de papel consumidas respecto al año anterior</t>
  </si>
  <si>
    <t>Contratar planes corporativos de telefonía móvil o conmutada que permitan lograr ahorros del 1%, respecto del consumo del año anterior. No se podrán adquirir nuevos equipos de telefonía celular, salvo  las reposiciones de los equipos .</t>
  </si>
  <si>
    <t>Reducir el  1% del gasto en telefonia con respecto al año anterior</t>
  </si>
  <si>
    <t>Reducir el 1% del costo del servicio de energía respecto al año anterior</t>
  </si>
  <si>
    <r>
      <rPr>
        <b/>
        <sz val="48"/>
        <color theme="1"/>
        <rFont val="Arial Narrow"/>
        <family val="2"/>
      </rPr>
      <t>PLAN DE AUSTERIDAD Y GESTION AMBIENTAL 2022</t>
    </r>
    <r>
      <rPr>
        <b/>
        <sz val="26"/>
        <color theme="1"/>
        <rFont val="Arial Narrow"/>
        <family val="2"/>
      </rPr>
      <t xml:space="preserve">
</t>
    </r>
  </si>
  <si>
    <t>Realizar  en el  INCI de acuerdo al aforo permitido  todos los eventos o capacitaciones que cuenten con la asistencia de hasta 60 personas.</t>
  </si>
  <si>
    <t>100% de los eventos c realizados en el INCI</t>
  </si>
  <si>
    <t>Diciembre 30 de 2022</t>
  </si>
  <si>
    <t>Enero 05 de 2022</t>
  </si>
  <si>
    <t>Febrero 1 de 2022</t>
  </si>
  <si>
    <t>Enero 2 de 2022</t>
  </si>
  <si>
    <t>AÑO BASE 2021</t>
  </si>
  <si>
    <t xml:space="preserve">% EJECUTADO RESPECTO AÑO BASE (Para el calculo de ejecucion % se toma  la cuarta parte del valor del año base esto es  promedio del gasto trimestral 2021) </t>
  </si>
  <si>
    <t xml:space="preserve">% EJECUTADO RESPECTO AÑO BASE(Para el calculo de ejecucion % se toma la mitad del valor del año base, esto es  el valor promedio del gasto semestral  2021) </t>
  </si>
  <si>
    <t xml:space="preserve">% EJECUTADO RESPECTO AÑO BASE  (Para el calculo de ejecucion % se toma las tres cuartas partes del valor del año base esto es  promedio del gasto trimestral 2021) </t>
  </si>
  <si>
    <t>100% de los contratos celebrados que sean estrictamente necesarios para coadyudar al cumplimiento de las funciones de la entidad y se encuentren debidamente justificados.</t>
  </si>
  <si>
    <t>En el año 2022, se celebraron contratos de prestación de servicios por una suma inferior en el 14% del valor de los contratos del año 2021.  Es decir que tomando como base el valor de los contratos de prestación de servicios del año 2021, el porcentaje de ejecución de contratos para el 2022 fue del 84%. Esto significa que se hizo un gran esfuerzo de tipo organizacional para dar cumplimiento al objeto de la directiva de austeridad.</t>
  </si>
  <si>
    <t>En el año 2022 el gasto de tiquetes aéreos fue superior en el 184% del valor del año 2021, esto debido a que en el 2021 no se pudo viajar a dar asistencia técnica, por lo tanto, el aumento de gasto por este concepto se debe a la necesidad de retomar los acompañamientos presenciales en las asesorías que realiza el INCI a la regiones y territorios nacionales.</t>
  </si>
  <si>
    <t xml:space="preserve">No se realizaron eventos </t>
  </si>
  <si>
    <t xml:space="preserve">En el año 2022 el gasto por concepto de horas extras es muy limitada y corresponden a unas  horas del conductor de la entidad </t>
  </si>
  <si>
    <t xml:space="preserve">El gasto  por concepto de indemnización de vacaciones fue porcentualmente del 213%  tomando como base el gasto del año 2021,  debido al retiro  de varios funcionarios de la entidad que se encontraban vinculados en provisionalidad y algunos pensionados. Este gasto se incrementara en el año 2023 por motivo de la vinculación del personal que ganó el concurso de meritos para vinculacion en carrera administrativa. </t>
  </si>
  <si>
    <t>El consumo de papel en el añlo 2022 corresponde al 112%  tomando como base  las cantidades de resmas  de papel  que se gastaron en el año 2021. Esto se debe al retorno del personal a las instalaciones y la necesidad de tener soportes documentales impresos dentro de diferentes procesos.</t>
  </si>
  <si>
    <t>El gasto de combustible del año llegó al  241% de lo ejecutado en el año 2021, esto debido a que el vehículo volvió a ser utilizado  con el regreso a la normalidad,</t>
  </si>
  <si>
    <t>En el año 2022 el gasto de viáticos por comisiones  de trabajo fue superior en el 445% en comparación con el año  2021, esto debido a que en el 2021 no se pudo viajar a prestar  asistencia técnica, por lo tanto, el aumento de gasto por este concepto se debe a la necesidad de retomar los acompañamientos presenciales en las asesorías que realiza el INCI a la regiones y territorios nacionales.</t>
  </si>
  <si>
    <t>El gasto del año 2022  por telefonía fija y celular se redujo en relación con el gasto del año 2021 en el 16%, un comportamiento adecuado del gasto por este concepto  valor equivalente al 84% de lo gastado en 2021</t>
  </si>
  <si>
    <t>En el año 2022 el gasto por concepto de servicio público AGUA es del 346% de lo que se ejecutó en el año 2021. Este aumento se da por el regreso de los servidores del INCI a las instalaciones físicas de la entidad por la finalización del confinamiento y la normalización del trabajo presencial sin embargo se reconoce que este valor corresponde al consumo  normal sin pandemia o confinamiento.</t>
  </si>
  <si>
    <t>En el año 2022 la ejecución del gasto por concepto de servicio de energía eléctrica es del 156% del total del gasto por energía del año 2021 .La ocupación  del INCI aumentó desde luego al volver a la presencialidad los gastos de servicios públicos aumentaron, no obstante se realizaron diversas campañas de ahorro de forma  permanente que han permitido generar una cultura de ahorro.,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</si>
</sst>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 #,##0_-;_-* &quot;-&quot;_-;_-@_-"/>
    <numFmt numFmtId="44" formatCode="_-&quot;$&quot;\ * #,##0.00_-;\-&quot;$&quot;\ * #,##0.00_-;_-&quot;$&quot;\ * &quot;-&quot;??_-;_-@_-"/>
    <numFmt numFmtId="43" formatCode="_-* #,##0.00_-;\-* #,##0.00_-;_-* &quot;-&quot;??_-;_-@_-"/>
    <numFmt numFmtId="164" formatCode="#,##0_ ;\-#,##0\ "/>
  </numFmts>
  <fonts count="9" x14ac:knownFonts="1">
    <font>
      <sz val="11"/>
      <color theme="1"/>
      <name val="Calibri"/>
      <family val="2"/>
      <scheme val="minor"/>
    </font>
    <font>
      <sz val="12"/>
      <color theme="1"/>
      <name val="Arial Narrow"/>
      <family val="2"/>
    </font>
    <font>
      <b/>
      <sz val="14"/>
      <name val="Arial Narrow"/>
      <family val="2"/>
    </font>
    <font>
      <sz val="11"/>
      <color theme="1"/>
      <name val="Calibri"/>
      <family val="2"/>
      <scheme val="minor"/>
    </font>
    <font>
      <sz val="12"/>
      <color theme="1"/>
      <name val="Arial Narrow"/>
      <family val="2"/>
    </font>
    <font>
      <sz val="12"/>
      <name val="Arial Narrow"/>
      <family val="2"/>
    </font>
    <font>
      <b/>
      <sz val="12"/>
      <color theme="1"/>
      <name val="Arial Narrow"/>
      <family val="2"/>
    </font>
    <font>
      <b/>
      <sz val="26"/>
      <color theme="1"/>
      <name val="Arial Narrow"/>
      <family val="2"/>
    </font>
    <font>
      <b/>
      <sz val="48"/>
      <color theme="1"/>
      <name val="Arial Narrow"/>
      <family val="2"/>
    </font>
  </fonts>
  <fills count="9">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0" tint="-0.249977111117893"/>
        <bgColor indexed="64"/>
      </patternFill>
    </fill>
    <fill>
      <patternFill patternType="solid">
        <fgColor rgb="FF00FF99"/>
        <bgColor indexed="64"/>
      </patternFill>
    </fill>
    <fill>
      <patternFill patternType="solid">
        <fgColor rgb="FF99FFCC"/>
        <bgColor indexed="64"/>
      </patternFill>
    </fill>
    <fill>
      <patternFill patternType="solid">
        <fgColor rgb="FF99FF99"/>
        <bgColor indexed="64"/>
      </patternFill>
    </fill>
    <fill>
      <patternFill patternType="solid">
        <fgColor rgb="FFCCFFFF"/>
        <bgColor indexed="64"/>
      </patternFill>
    </fill>
  </fills>
  <borders count="19">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s>
  <cellStyleXfs count="5">
    <xf numFmtId="0" fontId="0" fillId="0" borderId="0"/>
    <xf numFmtId="41"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cellStyleXfs>
  <cellXfs count="69">
    <xf numFmtId="0" fontId="0" fillId="0" borderId="0" xfId="0"/>
    <xf numFmtId="0" fontId="1" fillId="0" borderId="0" xfId="0" applyFont="1"/>
    <xf numFmtId="0" fontId="1" fillId="0" borderId="0" xfId="0" applyFont="1" applyAlignment="1">
      <alignment horizontal="center" vertical="center" wrapText="1"/>
    </xf>
    <xf numFmtId="0" fontId="1" fillId="2" borderId="0" xfId="0" applyFont="1"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2" fillId="2" borderId="0" xfId="0" applyFont="1" applyFill="1" applyAlignment="1">
      <alignment horizontal="center" vertical="center" wrapText="1"/>
    </xf>
    <xf numFmtId="0" fontId="2" fillId="3" borderId="0" xfId="0" applyFont="1" applyFill="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1" fillId="2" borderId="15" xfId="0" applyFont="1" applyFill="1" applyBorder="1" applyAlignment="1">
      <alignment horizontal="left" vertical="top" wrapText="1"/>
    </xf>
    <xf numFmtId="0" fontId="1" fillId="2" borderId="15" xfId="0" applyFont="1" applyFill="1" applyBorder="1" applyAlignment="1">
      <alignment horizontal="left" vertical="center" wrapText="1"/>
    </xf>
    <xf numFmtId="0" fontId="1" fillId="2" borderId="15" xfId="0" applyFont="1" applyFill="1" applyBorder="1" applyAlignment="1">
      <alignment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41" fontId="1" fillId="5" borderId="5" xfId="1" applyFont="1" applyFill="1" applyBorder="1" applyAlignment="1">
      <alignment horizontal="center" vertical="center" wrapText="1"/>
    </xf>
    <xf numFmtId="0" fontId="1" fillId="5" borderId="5"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41" fontId="1" fillId="6" borderId="5" xfId="1" applyFont="1" applyFill="1" applyBorder="1" applyAlignment="1">
      <alignment horizontal="center" vertical="center" wrapText="1"/>
    </xf>
    <xf numFmtId="9" fontId="1" fillId="6" borderId="6" xfId="2" applyFont="1" applyFill="1" applyBorder="1" applyAlignment="1">
      <alignment horizontal="center" vertical="center" wrapText="1"/>
    </xf>
    <xf numFmtId="0" fontId="1" fillId="6" borderId="5"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3" fontId="1" fillId="5" borderId="5" xfId="0" applyNumberFormat="1" applyFont="1" applyFill="1" applyBorder="1" applyAlignment="1">
      <alignment horizontal="center" vertical="center" wrapText="1"/>
    </xf>
    <xf numFmtId="43" fontId="1" fillId="0" borderId="1" xfId="3" applyFont="1" applyBorder="1" applyAlignment="1">
      <alignment horizontal="center" vertical="center" wrapText="1"/>
    </xf>
    <xf numFmtId="9" fontId="1" fillId="5" borderId="6" xfId="2" applyFont="1" applyFill="1" applyBorder="1" applyAlignment="1">
      <alignment horizontal="center" vertical="center" wrapText="1"/>
    </xf>
    <xf numFmtId="164" fontId="1" fillId="0" borderId="1" xfId="3" applyNumberFormat="1" applyFont="1" applyBorder="1" applyAlignment="1">
      <alignment horizontal="center" vertical="center" wrapText="1"/>
    </xf>
    <xf numFmtId="41" fontId="1" fillId="7" borderId="5" xfId="0" applyNumberFormat="1" applyFont="1" applyFill="1" applyBorder="1" applyAlignment="1">
      <alignment horizontal="center" vertical="center" wrapText="1"/>
    </xf>
    <xf numFmtId="41" fontId="1" fillId="8" borderId="5" xfId="0" applyNumberFormat="1" applyFont="1" applyFill="1" applyBorder="1" applyAlignment="1">
      <alignment horizontal="center" vertical="center" wrapText="1"/>
    </xf>
    <xf numFmtId="41" fontId="1" fillId="0" borderId="0" xfId="0" applyNumberFormat="1" applyFont="1"/>
    <xf numFmtId="41" fontId="1" fillId="7" borderId="5" xfId="1" applyFont="1" applyFill="1" applyBorder="1" applyAlignment="1">
      <alignment horizontal="center" vertical="center" wrapText="1"/>
    </xf>
    <xf numFmtId="9" fontId="1" fillId="7" borderId="6" xfId="2" applyFont="1" applyFill="1" applyBorder="1" applyAlignment="1">
      <alignment horizontal="center" vertical="center" wrapText="1"/>
    </xf>
    <xf numFmtId="41" fontId="1" fillId="0" borderId="0" xfId="1" applyFont="1"/>
    <xf numFmtId="0" fontId="7" fillId="0" borderId="8" xfId="0" applyFont="1" applyBorder="1" applyAlignment="1">
      <alignment horizontal="center"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7" xfId="0" applyFont="1" applyBorder="1" applyAlignment="1">
      <alignment horizontal="center" vertical="center"/>
    </xf>
    <xf numFmtId="0" fontId="7" fillId="0" borderId="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2" fillId="8" borderId="2"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9" fontId="1" fillId="8" borderId="6" xfId="2" applyFont="1" applyFill="1" applyBorder="1" applyAlignment="1">
      <alignment horizontal="center" vertical="center" wrapText="1"/>
    </xf>
    <xf numFmtId="43" fontId="1" fillId="8" borderId="5" xfId="3" applyFont="1" applyFill="1" applyBorder="1" applyAlignment="1">
      <alignment horizontal="center" vertical="center" wrapText="1"/>
    </xf>
  </cellXfs>
  <cellStyles count="5">
    <cellStyle name="Millares" xfId="3" builtinId="3"/>
    <cellStyle name="Millares [0]" xfId="1" builtinId="6"/>
    <cellStyle name="Moneda 6" xfId="4"/>
    <cellStyle name="Normal" xfId="0" builtinId="0"/>
    <cellStyle name="Porcentaje" xfId="2" builtinId="5"/>
  </cellStyles>
  <dxfs count="0"/>
  <tableStyles count="0" defaultTableStyle="TableStyleMedium2" defaultPivotStyle="PivotStyleLight16"/>
  <colors>
    <mruColors>
      <color rgb="FF99FFCC"/>
      <color rgb="FFCCFF99"/>
      <color rgb="FF00CC00"/>
      <color rgb="FFCCFFFF"/>
      <color rgb="FF99FF99"/>
      <color rgb="FF66FF99"/>
      <color rgb="FF99FF66"/>
      <color rgb="FF00FF99"/>
      <color rgb="FFCCFF66"/>
      <color rgb="FFCCE0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775607</xdr:colOff>
      <xdr:row>1</xdr:row>
      <xdr:rowOff>40820</xdr:rowOff>
    </xdr:from>
    <xdr:to>
      <xdr:col>2</xdr:col>
      <xdr:colOff>1510393</xdr:colOff>
      <xdr:row>3</xdr:row>
      <xdr:rowOff>666749</xdr:rowOff>
    </xdr:to>
    <xdr:pic>
      <xdr:nvPicPr>
        <xdr:cNvPr id="2" name="Imagen 1" descr="C:\Users\inci6.INCI\AppData\Local\Microsoft\Windows\Temporary Internet Files\Content.Outlook\N8JGCM0T\Logo-INCI-siglas-para-formatos.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5786" y="244927"/>
          <a:ext cx="3170464" cy="1034143"/>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23"/>
  <sheetViews>
    <sheetView tabSelected="1" zoomScaleNormal="100" workbookViewId="0">
      <selection activeCell="R20" sqref="R20"/>
    </sheetView>
  </sheetViews>
  <sheetFormatPr baseColWidth="10" defaultColWidth="5" defaultRowHeight="15.75" x14ac:dyDescent="0.25"/>
  <cols>
    <col min="1" max="1" width="5" style="1"/>
    <col min="2" max="2" width="36.5703125" style="1" customWidth="1"/>
    <col min="3" max="3" width="42.28515625" style="1" customWidth="1"/>
    <col min="4" max="4" width="47.28515625" style="1" customWidth="1"/>
    <col min="5" max="5" width="19.85546875" style="1" customWidth="1"/>
    <col min="6" max="7" width="18.7109375" style="1" customWidth="1"/>
    <col min="8" max="8" width="27.85546875" style="1" customWidth="1"/>
    <col min="9" max="10" width="20.85546875" style="1" customWidth="1"/>
    <col min="11" max="11" width="29" style="1" customWidth="1"/>
    <col min="12" max="12" width="20.85546875" style="1" customWidth="1"/>
    <col min="13" max="13" width="27" style="1" customWidth="1"/>
    <col min="14" max="14" width="20.85546875" style="1" customWidth="1"/>
    <col min="15" max="15" width="28.85546875" style="1" customWidth="1"/>
    <col min="16" max="16" width="20.85546875" style="1" customWidth="1"/>
    <col min="17" max="17" width="24" style="3" customWidth="1"/>
    <col min="18" max="18" width="46.5703125" style="3" customWidth="1"/>
    <col min="19" max="19" width="5" style="3"/>
    <col min="20" max="20" width="16.5703125" style="3" bestFit="1" customWidth="1"/>
    <col min="21" max="77" width="5" style="3"/>
    <col min="78" max="16384" width="5" style="1"/>
  </cols>
  <sheetData>
    <row r="1" spans="1:82" ht="15.75" customHeight="1" x14ac:dyDescent="0.25">
      <c r="A1" s="43" t="s">
        <v>65</v>
      </c>
      <c r="B1" s="44"/>
      <c r="C1" s="44"/>
      <c r="D1" s="44"/>
      <c r="E1" s="44"/>
      <c r="F1" s="44"/>
      <c r="G1" s="44"/>
      <c r="H1" s="44"/>
      <c r="I1" s="44"/>
      <c r="J1" s="44"/>
      <c r="K1" s="44"/>
      <c r="L1" s="44"/>
      <c r="M1" s="44"/>
      <c r="N1" s="44"/>
      <c r="O1" s="44"/>
      <c r="P1" s="44"/>
      <c r="Q1" s="45"/>
    </row>
    <row r="2" spans="1:82" ht="15.75" customHeight="1" x14ac:dyDescent="0.25">
      <c r="A2" s="46"/>
      <c r="B2" s="47"/>
      <c r="C2" s="47"/>
      <c r="D2" s="47"/>
      <c r="E2" s="47"/>
      <c r="F2" s="47"/>
      <c r="G2" s="47"/>
      <c r="H2" s="47"/>
      <c r="I2" s="47"/>
      <c r="J2" s="47"/>
      <c r="K2" s="47"/>
      <c r="L2" s="47"/>
      <c r="M2" s="47"/>
      <c r="N2" s="47"/>
      <c r="O2" s="47"/>
      <c r="P2" s="47"/>
      <c r="Q2" s="48"/>
    </row>
    <row r="3" spans="1:82" ht="15.75" customHeight="1" x14ac:dyDescent="0.25">
      <c r="A3" s="46"/>
      <c r="B3" s="47"/>
      <c r="C3" s="47"/>
      <c r="D3" s="47"/>
      <c r="E3" s="47"/>
      <c r="F3" s="47"/>
      <c r="G3" s="47"/>
      <c r="H3" s="47"/>
      <c r="I3" s="47"/>
      <c r="J3" s="47"/>
      <c r="K3" s="47"/>
      <c r="L3" s="47"/>
      <c r="M3" s="47"/>
      <c r="N3" s="47"/>
      <c r="O3" s="47"/>
      <c r="P3" s="47"/>
      <c r="Q3" s="48"/>
    </row>
    <row r="4" spans="1:82" ht="57" customHeight="1" thickBot="1" x14ac:dyDescent="0.3">
      <c r="A4" s="49"/>
      <c r="B4" s="50"/>
      <c r="C4" s="50"/>
      <c r="D4" s="50"/>
      <c r="E4" s="50"/>
      <c r="F4" s="50"/>
      <c r="G4" s="50"/>
      <c r="H4" s="50"/>
      <c r="I4" s="47"/>
      <c r="J4" s="47"/>
      <c r="K4" s="47"/>
      <c r="L4" s="47"/>
      <c r="M4" s="47"/>
      <c r="N4" s="47"/>
      <c r="O4" s="47"/>
      <c r="P4" s="47"/>
      <c r="Q4" s="48"/>
    </row>
    <row r="5" spans="1:82" s="7" customFormat="1" ht="36" customHeight="1" x14ac:dyDescent="0.25">
      <c r="A5" s="63" t="s">
        <v>0</v>
      </c>
      <c r="B5" s="65" t="s">
        <v>57</v>
      </c>
      <c r="C5" s="55" t="s">
        <v>37</v>
      </c>
      <c r="D5" s="55" t="s">
        <v>1</v>
      </c>
      <c r="E5" s="55" t="s">
        <v>2</v>
      </c>
      <c r="F5" s="55" t="s">
        <v>3</v>
      </c>
      <c r="G5" s="55" t="s">
        <v>4</v>
      </c>
      <c r="H5" s="55" t="s">
        <v>72</v>
      </c>
      <c r="I5" s="55" t="s">
        <v>5</v>
      </c>
      <c r="J5" s="57" t="s">
        <v>30</v>
      </c>
      <c r="K5" s="58"/>
      <c r="L5" s="59" t="s">
        <v>29</v>
      </c>
      <c r="M5" s="60"/>
      <c r="N5" s="61" t="s">
        <v>28</v>
      </c>
      <c r="O5" s="62"/>
      <c r="P5" s="51" t="s">
        <v>31</v>
      </c>
      <c r="Q5" s="52"/>
      <c r="R5" s="53" t="s">
        <v>32</v>
      </c>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row>
    <row r="6" spans="1:82" s="7" customFormat="1" ht="146.25" customHeight="1" x14ac:dyDescent="0.25">
      <c r="A6" s="64"/>
      <c r="B6" s="66"/>
      <c r="C6" s="56"/>
      <c r="D6" s="56"/>
      <c r="E6" s="56"/>
      <c r="F6" s="56"/>
      <c r="G6" s="56"/>
      <c r="H6" s="56"/>
      <c r="I6" s="56"/>
      <c r="J6" s="15" t="s">
        <v>34</v>
      </c>
      <c r="K6" s="16" t="s">
        <v>73</v>
      </c>
      <c r="L6" s="19" t="s">
        <v>34</v>
      </c>
      <c r="M6" s="20" t="s">
        <v>74</v>
      </c>
      <c r="N6" s="24" t="s">
        <v>34</v>
      </c>
      <c r="O6" s="25" t="s">
        <v>75</v>
      </c>
      <c r="P6" s="27" t="s">
        <v>34</v>
      </c>
      <c r="Q6" s="28" t="s">
        <v>27</v>
      </c>
      <c r="R6" s="54"/>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row>
    <row r="7" spans="1:82" s="2" customFormat="1" ht="176.25" customHeight="1" x14ac:dyDescent="0.25">
      <c r="A7" s="31">
        <v>1</v>
      </c>
      <c r="B7" s="30" t="s">
        <v>36</v>
      </c>
      <c r="C7" s="5" t="s">
        <v>6</v>
      </c>
      <c r="D7" s="5" t="s">
        <v>38</v>
      </c>
      <c r="E7" s="5" t="s">
        <v>48</v>
      </c>
      <c r="F7" s="5" t="s">
        <v>69</v>
      </c>
      <c r="G7" s="5" t="s">
        <v>68</v>
      </c>
      <c r="H7" s="34">
        <v>1355896222</v>
      </c>
      <c r="I7" s="5" t="s">
        <v>76</v>
      </c>
      <c r="J7" s="17">
        <v>1146</v>
      </c>
      <c r="K7" s="35">
        <f>+J7/((H7/4)*1)</f>
        <v>3.3807897135655564E-6</v>
      </c>
      <c r="L7" s="21">
        <v>439964052</v>
      </c>
      <c r="M7" s="22">
        <f>+L7/((H7/4)*2)</f>
        <v>0.64896419779241776</v>
      </c>
      <c r="N7" s="37">
        <v>741409080</v>
      </c>
      <c r="O7" s="41">
        <f>+N7/((H7/4)*3)</f>
        <v>0.72907160884470701</v>
      </c>
      <c r="P7" s="38">
        <f>1144423012+425945</f>
        <v>1144848957</v>
      </c>
      <c r="Q7" s="67">
        <f>+P7/H7</f>
        <v>0.84434851165180103</v>
      </c>
      <c r="R7" s="12" t="s">
        <v>77</v>
      </c>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row>
    <row r="8" spans="1:82" s="2" customFormat="1" ht="164.25" customHeight="1" x14ac:dyDescent="0.25">
      <c r="A8" s="31">
        <v>2</v>
      </c>
      <c r="B8" s="30" t="s">
        <v>40</v>
      </c>
      <c r="C8" s="9" t="s">
        <v>41</v>
      </c>
      <c r="D8" s="5" t="s">
        <v>49</v>
      </c>
      <c r="E8" s="5" t="s">
        <v>7</v>
      </c>
      <c r="F8" s="5" t="s">
        <v>70</v>
      </c>
      <c r="G8" s="5" t="s">
        <v>68</v>
      </c>
      <c r="H8" s="34">
        <v>25361960</v>
      </c>
      <c r="I8" s="5" t="s">
        <v>52</v>
      </c>
      <c r="J8" s="33">
        <v>0</v>
      </c>
      <c r="K8" s="35">
        <f t="shared" ref="K8:K17" si="0">+J8/((H8/4)*1)</f>
        <v>0</v>
      </c>
      <c r="L8" s="21">
        <v>12298767</v>
      </c>
      <c r="M8" s="22">
        <f t="shared" ref="M8:M17" si="1">+L8/((H8/4)*2)</f>
        <v>0.96985934840998089</v>
      </c>
      <c r="N8" s="40">
        <v>26856624</v>
      </c>
      <c r="O8" s="41">
        <f t="shared" ref="O8:O17" si="2">+N8/((H8/4)*3)</f>
        <v>1.4119110668102939</v>
      </c>
      <c r="P8" s="68">
        <v>46589519</v>
      </c>
      <c r="Q8" s="67">
        <f>+P8/H8</f>
        <v>1.8369841684160058</v>
      </c>
      <c r="R8" s="13" t="s">
        <v>78</v>
      </c>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row>
    <row r="9" spans="1:82" s="2" customFormat="1" ht="177" customHeight="1" x14ac:dyDescent="0.25">
      <c r="A9" s="31">
        <v>3</v>
      </c>
      <c r="B9" s="30" t="s">
        <v>42</v>
      </c>
      <c r="C9" s="9" t="s">
        <v>43</v>
      </c>
      <c r="D9" s="9" t="s">
        <v>50</v>
      </c>
      <c r="E9" s="5" t="s">
        <v>8</v>
      </c>
      <c r="F9" s="5" t="s">
        <v>70</v>
      </c>
      <c r="G9" s="5" t="s">
        <v>68</v>
      </c>
      <c r="H9" s="34">
        <v>15722738</v>
      </c>
      <c r="I9" s="5" t="s">
        <v>58</v>
      </c>
      <c r="J9" s="33">
        <v>0</v>
      </c>
      <c r="K9" s="35">
        <f t="shared" si="0"/>
        <v>0</v>
      </c>
      <c r="L9" s="21">
        <v>23074270</v>
      </c>
      <c r="M9" s="22">
        <f>+L9/((H9/4)*2)</f>
        <v>2.9351465374542269</v>
      </c>
      <c r="N9" s="37">
        <v>58722423</v>
      </c>
      <c r="O9" s="41">
        <f>+N9/((H9/4)*3)</f>
        <v>4.9798301033827572</v>
      </c>
      <c r="P9" s="38">
        <v>69990860</v>
      </c>
      <c r="Q9" s="67">
        <f>+P9/H9</f>
        <v>4.4515694403862733</v>
      </c>
      <c r="R9" s="13" t="s">
        <v>84</v>
      </c>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row>
    <row r="10" spans="1:82" s="2" customFormat="1" ht="152.25" customHeight="1" x14ac:dyDescent="0.25">
      <c r="A10" s="31">
        <v>4</v>
      </c>
      <c r="B10" s="30" t="s">
        <v>44</v>
      </c>
      <c r="C10" s="9" t="s">
        <v>59</v>
      </c>
      <c r="D10" s="9" t="s">
        <v>66</v>
      </c>
      <c r="E10" s="5" t="s">
        <v>9</v>
      </c>
      <c r="F10" s="5" t="s">
        <v>70</v>
      </c>
      <c r="G10" s="5" t="s">
        <v>68</v>
      </c>
      <c r="H10" s="36">
        <v>0</v>
      </c>
      <c r="I10" s="5" t="s">
        <v>67</v>
      </c>
      <c r="J10" s="18">
        <v>0</v>
      </c>
      <c r="K10" s="35">
        <v>0</v>
      </c>
      <c r="L10" s="23">
        <v>0</v>
      </c>
      <c r="M10" s="22">
        <v>0</v>
      </c>
      <c r="N10" s="26">
        <v>0</v>
      </c>
      <c r="O10" s="41">
        <v>0</v>
      </c>
      <c r="P10" s="29">
        <v>0</v>
      </c>
      <c r="Q10" s="67">
        <v>0</v>
      </c>
      <c r="R10" s="13" t="s">
        <v>79</v>
      </c>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row>
    <row r="11" spans="1:82" s="2" customFormat="1" ht="155.25" customHeight="1" x14ac:dyDescent="0.25">
      <c r="A11" s="31">
        <v>5</v>
      </c>
      <c r="B11" s="30" t="s">
        <v>45</v>
      </c>
      <c r="C11" s="5" t="s">
        <v>10</v>
      </c>
      <c r="D11" s="9" t="s">
        <v>19</v>
      </c>
      <c r="E11" s="5" t="s">
        <v>7</v>
      </c>
      <c r="F11" s="5" t="s">
        <v>71</v>
      </c>
      <c r="G11" s="5" t="s">
        <v>68</v>
      </c>
      <c r="H11" s="34">
        <v>1026665</v>
      </c>
      <c r="I11" s="5" t="s">
        <v>53</v>
      </c>
      <c r="J11" s="17">
        <v>494872</v>
      </c>
      <c r="K11" s="35">
        <f t="shared" si="0"/>
        <v>1.9280758572660019</v>
      </c>
      <c r="L11" s="21">
        <v>806050</v>
      </c>
      <c r="M11" s="22">
        <f t="shared" si="1"/>
        <v>1.5702298218016588</v>
      </c>
      <c r="N11" s="37">
        <v>1721150</v>
      </c>
      <c r="O11" s="41">
        <f t="shared" si="2"/>
        <v>2.2352633689340404</v>
      </c>
      <c r="P11" s="68">
        <v>2474537</v>
      </c>
      <c r="Q11" s="67">
        <f>+P11/H11</f>
        <v>2.4102672244597798</v>
      </c>
      <c r="R11" s="13" t="s">
        <v>83</v>
      </c>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row>
    <row r="12" spans="1:82" s="2" customFormat="1" ht="95.1" customHeight="1" x14ac:dyDescent="0.25">
      <c r="A12" s="31">
        <v>6</v>
      </c>
      <c r="B12" s="30" t="s">
        <v>39</v>
      </c>
      <c r="C12" s="5" t="s">
        <v>21</v>
      </c>
      <c r="D12" s="9" t="s">
        <v>20</v>
      </c>
      <c r="E12" s="5" t="s">
        <v>11</v>
      </c>
      <c r="F12" s="5" t="s">
        <v>71</v>
      </c>
      <c r="G12" s="5" t="s">
        <v>68</v>
      </c>
      <c r="H12" s="34">
        <v>0</v>
      </c>
      <c r="I12" s="5" t="s">
        <v>51</v>
      </c>
      <c r="J12" s="18">
        <v>0</v>
      </c>
      <c r="K12" s="35">
        <v>0</v>
      </c>
      <c r="L12" s="21">
        <v>0</v>
      </c>
      <c r="M12" s="22">
        <v>0</v>
      </c>
      <c r="N12" s="26">
        <v>0</v>
      </c>
      <c r="O12" s="41">
        <v>0</v>
      </c>
      <c r="P12" s="68">
        <v>46942</v>
      </c>
      <c r="Q12" s="67" t="e">
        <f>+P12/0</f>
        <v>#DIV/0!</v>
      </c>
      <c r="R12" s="13" t="s">
        <v>80</v>
      </c>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row>
    <row r="13" spans="1:82" s="2" customFormat="1" ht="159.75" customHeight="1" x14ac:dyDescent="0.25">
      <c r="A13" s="31">
        <v>7</v>
      </c>
      <c r="B13" s="30" t="s">
        <v>22</v>
      </c>
      <c r="C13" s="9" t="s">
        <v>23</v>
      </c>
      <c r="D13" s="11" t="s">
        <v>35</v>
      </c>
      <c r="E13" s="5" t="s">
        <v>24</v>
      </c>
      <c r="F13" s="5" t="s">
        <v>71</v>
      </c>
      <c r="G13" s="5" t="s">
        <v>68</v>
      </c>
      <c r="H13" s="34">
        <v>25777279</v>
      </c>
      <c r="I13" s="5" t="s">
        <v>54</v>
      </c>
      <c r="J13" s="18">
        <v>0</v>
      </c>
      <c r="K13" s="35">
        <v>0</v>
      </c>
      <c r="L13" s="21">
        <v>38817713</v>
      </c>
      <c r="M13" s="22">
        <f t="shared" si="1"/>
        <v>3.0117773873650511</v>
      </c>
      <c r="N13" s="37">
        <v>48503038</v>
      </c>
      <c r="O13" s="41">
        <f t="shared" si="2"/>
        <v>2.5088263712137087</v>
      </c>
      <c r="P13" s="38">
        <v>55029972</v>
      </c>
      <c r="Q13" s="67">
        <f>+P13/H13</f>
        <v>2.1348247035693722</v>
      </c>
      <c r="R13" s="13" t="s">
        <v>81</v>
      </c>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row>
    <row r="14" spans="1:82" s="2" customFormat="1" ht="164.25" customHeight="1" x14ac:dyDescent="0.25">
      <c r="A14" s="31">
        <v>8</v>
      </c>
      <c r="B14" s="30" t="s">
        <v>25</v>
      </c>
      <c r="C14" s="9" t="s">
        <v>60</v>
      </c>
      <c r="D14" s="9" t="s">
        <v>47</v>
      </c>
      <c r="E14" s="5" t="s">
        <v>12</v>
      </c>
      <c r="F14" s="5" t="s">
        <v>71</v>
      </c>
      <c r="G14" s="5" t="s">
        <v>68</v>
      </c>
      <c r="H14" s="34">
        <v>241</v>
      </c>
      <c r="I14" s="5" t="s">
        <v>61</v>
      </c>
      <c r="J14" s="18">
        <f>35+17</f>
        <v>52</v>
      </c>
      <c r="K14" s="35">
        <f t="shared" si="0"/>
        <v>0.86307053941908718</v>
      </c>
      <c r="L14" s="23">
        <v>117</v>
      </c>
      <c r="M14" s="22">
        <f t="shared" si="1"/>
        <v>0.97095435684647302</v>
      </c>
      <c r="N14" s="26">
        <v>178</v>
      </c>
      <c r="O14" s="41">
        <f t="shared" si="2"/>
        <v>0.98478561549100974</v>
      </c>
      <c r="P14" s="29">
        <f>187+84</f>
        <v>271</v>
      </c>
      <c r="Q14" s="67">
        <f>+P14/H14</f>
        <v>1.1244813278008299</v>
      </c>
      <c r="R14" s="14" t="s">
        <v>82</v>
      </c>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row>
    <row r="15" spans="1:82" s="2" customFormat="1" ht="111" customHeight="1" x14ac:dyDescent="0.25">
      <c r="A15" s="31">
        <v>9</v>
      </c>
      <c r="B15" s="30" t="s">
        <v>26</v>
      </c>
      <c r="C15" s="9" t="s">
        <v>46</v>
      </c>
      <c r="D15" s="9" t="s">
        <v>62</v>
      </c>
      <c r="E15" s="5" t="s">
        <v>13</v>
      </c>
      <c r="F15" s="5" t="s">
        <v>71</v>
      </c>
      <c r="G15" s="5" t="s">
        <v>68</v>
      </c>
      <c r="H15" s="34">
        <v>15613954.9</v>
      </c>
      <c r="I15" s="5" t="s">
        <v>63</v>
      </c>
      <c r="J15" s="17">
        <v>3555205</v>
      </c>
      <c r="K15" s="35">
        <f t="shared" si="0"/>
        <v>0.91077629537664406</v>
      </c>
      <c r="L15" s="21">
        <v>6566899</v>
      </c>
      <c r="M15" s="22">
        <f t="shared" si="1"/>
        <v>0.84115767492065696</v>
      </c>
      <c r="N15" s="37">
        <v>9721290</v>
      </c>
      <c r="O15" s="41">
        <f t="shared" si="2"/>
        <v>0.8301368924794319</v>
      </c>
      <c r="P15" s="38">
        <v>13177479</v>
      </c>
      <c r="Q15" s="67">
        <f>+P15/H15</f>
        <v>0.84395523647887571</v>
      </c>
      <c r="R15" s="13" t="s">
        <v>85</v>
      </c>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row>
    <row r="16" spans="1:82" s="2" customFormat="1" ht="185.25" customHeight="1" x14ac:dyDescent="0.25">
      <c r="A16" s="31">
        <v>10</v>
      </c>
      <c r="B16" s="30" t="s">
        <v>55</v>
      </c>
      <c r="C16" s="9" t="s">
        <v>14</v>
      </c>
      <c r="D16" s="9" t="s">
        <v>15</v>
      </c>
      <c r="E16" s="8" t="s">
        <v>16</v>
      </c>
      <c r="F16" s="5" t="s">
        <v>71</v>
      </c>
      <c r="G16" s="5" t="s">
        <v>68</v>
      </c>
      <c r="H16" s="34">
        <v>1454875</v>
      </c>
      <c r="I16" s="5" t="s">
        <v>56</v>
      </c>
      <c r="J16" s="17">
        <v>1221349</v>
      </c>
      <c r="K16" s="35">
        <f t="shared" si="0"/>
        <v>3.3579489646876879</v>
      </c>
      <c r="L16" s="21">
        <v>2130879</v>
      </c>
      <c r="M16" s="22">
        <f t="shared" si="1"/>
        <v>2.9292949566113928</v>
      </c>
      <c r="N16" s="37">
        <v>3301099</v>
      </c>
      <c r="O16" s="41">
        <f t="shared" si="2"/>
        <v>3.0253219921528194</v>
      </c>
      <c r="P16" s="68">
        <v>5029259</v>
      </c>
      <c r="Q16" s="67">
        <f>+P16/H16</f>
        <v>3.4568323739152849</v>
      </c>
      <c r="R16" s="13" t="s">
        <v>86</v>
      </c>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row>
    <row r="17" spans="1:82" s="2" customFormat="1" ht="138.75" customHeight="1" x14ac:dyDescent="0.25">
      <c r="A17" s="32">
        <v>11</v>
      </c>
      <c r="B17" s="30" t="s">
        <v>33</v>
      </c>
      <c r="C17" s="9" t="s">
        <v>17</v>
      </c>
      <c r="D17" s="10" t="s">
        <v>18</v>
      </c>
      <c r="E17" s="10" t="s">
        <v>16</v>
      </c>
      <c r="F17" s="5" t="s">
        <v>71</v>
      </c>
      <c r="G17" s="5" t="s">
        <v>68</v>
      </c>
      <c r="H17" s="34">
        <v>29383639</v>
      </c>
      <c r="I17" s="5" t="s">
        <v>64</v>
      </c>
      <c r="J17" s="17">
        <v>2831690</v>
      </c>
      <c r="K17" s="35">
        <f t="shared" si="0"/>
        <v>0.38547846303175726</v>
      </c>
      <c r="L17" s="21">
        <v>11528390</v>
      </c>
      <c r="M17" s="22">
        <f t="shared" si="1"/>
        <v>0.78468088993334006</v>
      </c>
      <c r="N17" s="37">
        <v>23559080</v>
      </c>
      <c r="O17" s="41">
        <f t="shared" si="2"/>
        <v>1.069033916005661</v>
      </c>
      <c r="P17" s="68">
        <v>45694410</v>
      </c>
      <c r="Q17" s="67">
        <f>+P17/H17</f>
        <v>1.5550970388657444</v>
      </c>
      <c r="R17" s="13" t="s">
        <v>87</v>
      </c>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row>
    <row r="18" spans="1:82" x14ac:dyDescent="0.25">
      <c r="L18" s="39"/>
    </row>
    <row r="21" spans="1:82" x14ac:dyDescent="0.25">
      <c r="J21" s="42"/>
      <c r="K21" s="42"/>
      <c r="L21" s="42"/>
      <c r="M21" s="42"/>
      <c r="N21" s="42"/>
    </row>
    <row r="22" spans="1:82" x14ac:dyDescent="0.25">
      <c r="J22" s="42"/>
      <c r="K22" s="42"/>
      <c r="L22" s="42"/>
      <c r="M22" s="42"/>
      <c r="N22" s="42"/>
    </row>
    <row r="23" spans="1:82" x14ac:dyDescent="0.25">
      <c r="J23" s="42"/>
      <c r="K23" s="42"/>
      <c r="L23" s="42"/>
      <c r="M23" s="42"/>
      <c r="N23" s="42"/>
    </row>
  </sheetData>
  <mergeCells count="15">
    <mergeCell ref="A1:Q4"/>
    <mergeCell ref="P5:Q5"/>
    <mergeCell ref="R5:R6"/>
    <mergeCell ref="G5:G6"/>
    <mergeCell ref="I5:I6"/>
    <mergeCell ref="J5:K5"/>
    <mergeCell ref="L5:M5"/>
    <mergeCell ref="N5:O5"/>
    <mergeCell ref="A5:A6"/>
    <mergeCell ref="B5:B6"/>
    <mergeCell ref="C5:C6"/>
    <mergeCell ref="D5:D6"/>
    <mergeCell ref="E5:E6"/>
    <mergeCell ref="F5:F6"/>
    <mergeCell ref="H5:H6"/>
  </mergeCell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del Pilar Gomez</dc:creator>
  <cp:lastModifiedBy>Financiera</cp:lastModifiedBy>
  <cp:lastPrinted>2020-04-20T22:47:38Z</cp:lastPrinted>
  <dcterms:created xsi:type="dcterms:W3CDTF">2019-05-15T13:17:41Z</dcterms:created>
  <dcterms:modified xsi:type="dcterms:W3CDTF">2023-01-27T19:26:20Z</dcterms:modified>
</cp:coreProperties>
</file>